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6810" tabRatio="652"/>
  </bookViews>
  <sheets>
    <sheet name="Raw_data_by_queries" sheetId="5" r:id="rId1"/>
    <sheet name="Raw_data_by_docs" sheetId="1" r:id="rId2"/>
    <sheet name="ReVerb_all_results" sheetId="10" r:id="rId3"/>
    <sheet name="ReVerb_false_positives" sheetId="9" r:id="rId4"/>
    <sheet name="False_positives_not_in_gold_std" sheetId="2" r:id="rId5"/>
    <sheet name="General_stats" sheetId="6" r:id="rId6"/>
    <sheet name="Eval-Step1" sheetId="7" r:id="rId7"/>
    <sheet name="Eval-Step2" sheetId="8" r:id="rId8"/>
  </sheets>
  <definedNames>
    <definedName name="_xlnm._FilterDatabase" localSheetId="4" hidden="1">False_positives_not_in_gold_std!$A$1:$L$36</definedName>
    <definedName name="_xlnm._FilterDatabase" localSheetId="1" hidden="1">Raw_data_by_docs!$F$1:$F$370</definedName>
    <definedName name="_xlnm._FilterDatabase" localSheetId="0" hidden="1">Raw_data_by_queries!$A$2:$AG$426</definedName>
    <definedName name="_xlnm.Print_Titles" localSheetId="0">Raw_data_by_queries!$1:$2</definedName>
  </definedNames>
  <calcPr calcId="152511" iterateDelta="1E-4"/>
</workbook>
</file>

<file path=xl/calcChain.xml><?xml version="1.0" encoding="utf-8"?>
<calcChain xmlns="http://schemas.openxmlformats.org/spreadsheetml/2006/main">
  <c r="Z41" i="6" l="1"/>
  <c r="Z40" i="6"/>
  <c r="Z39" i="6"/>
  <c r="Z38" i="6"/>
  <c r="Z37" i="6"/>
  <c r="Z36" i="6"/>
  <c r="Z35" i="6"/>
  <c r="AB41" i="6" l="1"/>
  <c r="AB40" i="6"/>
  <c r="AB39" i="6"/>
  <c r="AB38" i="6"/>
  <c r="AB37" i="6"/>
  <c r="AB36" i="6"/>
  <c r="AB35" i="6"/>
  <c r="R41" i="6"/>
  <c r="R40" i="6"/>
  <c r="R39" i="6"/>
  <c r="R38" i="6"/>
  <c r="R37" i="6"/>
  <c r="R36" i="6"/>
  <c r="R35" i="6"/>
  <c r="T35" i="6"/>
  <c r="T41" i="6"/>
  <c r="T40" i="6"/>
  <c r="T39" i="6"/>
  <c r="T38" i="6"/>
  <c r="T37" i="6"/>
  <c r="T36" i="6"/>
  <c r="L41" i="6"/>
  <c r="L40" i="6"/>
  <c r="L39" i="6"/>
  <c r="L38" i="6"/>
  <c r="L37" i="6"/>
  <c r="L36" i="6"/>
  <c r="L35" i="6"/>
  <c r="AD37" i="6" l="1"/>
  <c r="L32" i="6"/>
  <c r="T32" i="6"/>
  <c r="AD36" i="6"/>
  <c r="AD41" i="6"/>
  <c r="AD40" i="6"/>
  <c r="AD39" i="6"/>
  <c r="AB32" i="6"/>
  <c r="AD38" i="6"/>
  <c r="AD35" i="6"/>
  <c r="Z32" i="6"/>
  <c r="R32" i="6"/>
  <c r="D41" i="6"/>
  <c r="D40" i="6"/>
  <c r="D39" i="6"/>
  <c r="D38" i="6"/>
  <c r="D37" i="6"/>
  <c r="D36" i="6"/>
  <c r="D35" i="6"/>
  <c r="D61" i="6"/>
  <c r="B61" i="6"/>
  <c r="A3" i="6"/>
  <c r="D32" i="6" l="1"/>
  <c r="AD32" i="6"/>
  <c r="F61" i="6"/>
  <c r="H12" i="6"/>
  <c r="G12" i="6"/>
  <c r="F12" i="6"/>
  <c r="E12" i="6"/>
  <c r="D12" i="6"/>
  <c r="C12" i="6"/>
  <c r="B12" i="6"/>
  <c r="J12" i="6" l="1"/>
  <c r="D64" i="6"/>
  <c r="B64" i="6"/>
  <c r="D58" i="6"/>
  <c r="B58" i="6"/>
  <c r="B54" i="6"/>
  <c r="D54" i="6"/>
  <c r="J41" i="6"/>
  <c r="J40" i="6"/>
  <c r="J39" i="6"/>
  <c r="J38" i="6"/>
  <c r="J37" i="6"/>
  <c r="J36" i="6"/>
  <c r="J35" i="6"/>
  <c r="D25" i="6"/>
  <c r="D24" i="6"/>
  <c r="D23" i="6"/>
  <c r="D22" i="6"/>
  <c r="D21" i="6"/>
  <c r="D20" i="6"/>
  <c r="B25" i="6"/>
  <c r="F25" i="6" s="1"/>
  <c r="B24" i="6"/>
  <c r="F24" i="6" s="1"/>
  <c r="B23" i="6"/>
  <c r="F23" i="6" s="1"/>
  <c r="B22" i="6"/>
  <c r="F22" i="6" s="1"/>
  <c r="B21" i="6"/>
  <c r="F21" i="6" s="1"/>
  <c r="B20" i="6"/>
  <c r="F20" i="6" s="1"/>
  <c r="D19" i="6"/>
  <c r="B19" i="6"/>
  <c r="B41" i="6"/>
  <c r="B40" i="6"/>
  <c r="B39" i="6"/>
  <c r="B38" i="6"/>
  <c r="B37" i="6"/>
  <c r="B36" i="6"/>
  <c r="B35" i="6"/>
  <c r="H6" i="6"/>
  <c r="G6" i="6"/>
  <c r="F6" i="6"/>
  <c r="E6" i="6"/>
  <c r="D6" i="6"/>
  <c r="C6" i="6"/>
  <c r="B6" i="6"/>
  <c r="B14" i="8"/>
  <c r="B13" i="8"/>
  <c r="B12" i="8"/>
  <c r="B11" i="8"/>
  <c r="B10" i="8"/>
  <c r="D5" i="8"/>
  <c r="C5" i="8"/>
  <c r="B6" i="8"/>
  <c r="B5" i="8"/>
  <c r="F49" i="6"/>
  <c r="D49" i="6"/>
  <c r="F46" i="6"/>
  <c r="D46" i="6"/>
  <c r="B47" i="7"/>
  <c r="D14" i="7"/>
  <c r="B14" i="7"/>
  <c r="D9" i="7"/>
  <c r="C9" i="7"/>
  <c r="B9" i="7"/>
  <c r="B10" i="7"/>
  <c r="B4" i="7"/>
  <c r="D3" i="7"/>
  <c r="C3" i="7"/>
  <c r="C6" i="7" s="1"/>
  <c r="B3" i="7"/>
  <c r="J32" i="6" l="1"/>
  <c r="B32" i="6"/>
  <c r="F32" i="6" s="1"/>
  <c r="B6" i="7"/>
  <c r="D6" i="7"/>
  <c r="D11" i="7"/>
  <c r="F14" i="7"/>
  <c r="C7" i="8"/>
  <c r="C11" i="7"/>
  <c r="D27" i="6"/>
  <c r="F58" i="6"/>
  <c r="C65" i="6"/>
  <c r="F54" i="6"/>
  <c r="B27" i="6"/>
  <c r="F27" i="6" s="1"/>
  <c r="V37" i="6"/>
  <c r="V41" i="6"/>
  <c r="V40" i="6"/>
  <c r="V39" i="6"/>
  <c r="V38" i="6"/>
  <c r="V36" i="6"/>
  <c r="V35" i="6"/>
  <c r="V32" i="6"/>
  <c r="N41" i="6"/>
  <c r="N40" i="6"/>
  <c r="N39" i="6"/>
  <c r="N38" i="6"/>
  <c r="N37" i="6"/>
  <c r="N36" i="6"/>
  <c r="N35" i="6"/>
  <c r="N32" i="6"/>
  <c r="F41" i="6"/>
  <c r="F39" i="6"/>
  <c r="F37" i="6"/>
  <c r="F35" i="6"/>
  <c r="B7" i="8"/>
  <c r="D7" i="8"/>
  <c r="F19" i="6"/>
  <c r="B11" i="7"/>
  <c r="F36" i="6"/>
  <c r="F38" i="6"/>
  <c r="F40" i="6"/>
  <c r="H46" i="6"/>
  <c r="H49" i="6"/>
  <c r="J6" i="6"/>
</calcChain>
</file>

<file path=xl/sharedStrings.xml><?xml version="1.0" encoding="utf-8"?>
<sst xmlns="http://schemas.openxmlformats.org/spreadsheetml/2006/main" count="4608" uniqueCount="892">
  <si>
    <t>release</t>
  </si>
  <si>
    <t>S_t</t>
  </si>
  <si>
    <t>P_t</t>
  </si>
  <si>
    <t>O_t</t>
  </si>
  <si>
    <t>acquire</t>
  </si>
  <si>
    <t>C</t>
  </si>
  <si>
    <t>announce</t>
  </si>
  <si>
    <t>develop</t>
  </si>
  <si>
    <t xml:space="preserve">Another sequel, "Brain Challenge 3: Think Again!", was released by Gameloft for mobile, iPod Touch, iPhone in September 2009. </t>
  </si>
  <si>
    <t>In 2012, "Brain Challenge 4: Breaking Limits" was released for mobile phones.</t>
  </si>
  <si>
    <t>Brain_Challenge</t>
  </si>
  <si>
    <t>E2</t>
  </si>
  <si>
    <t>Gameloft-release-Brain Challenge 3</t>
  </si>
  <si>
    <t>Brain Challenge 4-released for-mobile phone</t>
  </si>
  <si>
    <t>introduce</t>
  </si>
  <si>
    <t>iPhone 3G</t>
  </si>
  <si>
    <t>D2</t>
  </si>
  <si>
    <t>iOS</t>
  </si>
  <si>
    <t>Microsoft Windows</t>
  </si>
  <si>
    <t>Apple Inc.</t>
  </si>
  <si>
    <t xml:space="preserve">Castlevania, known in Japan as Akumajou Dracula, is a platforming video game developed and published by Konami for the Family Computer Disk System video game console in Japan in September 1986. </t>
  </si>
  <si>
    <t xml:space="preserve">In 2002, Konami released the first three NES Castlevania games for Windows as the Castlevania and Contra: Konami Collector's Series. </t>
  </si>
  <si>
    <t xml:space="preserve">Chrono Trigger also introduces a New Game+ option; after completing the game, the player may begin a new game with the same character levels, techniques, and equipment, excluding money, with which he or she ended the previous play through. </t>
  </si>
  <si>
    <t xml:space="preserve">Square released an enhanced port of Chrono Trigger developed by Tose in Japan for the Sony PlayStation in 1999. </t>
  </si>
  <si>
    <t xml:space="preserve">Square also released a one-disc acid jazz arrangement called "The Brink of Time" by Guido that year. </t>
  </si>
  <si>
    <t xml:space="preserve">Square planned to release Radical Dreamers as an easter egg in the PlayStation edition of Chrono Trigger, but Kato was unhappy with his work and halted its inclusion. </t>
  </si>
  <si>
    <t>Chrono_Trigger</t>
  </si>
  <si>
    <t xml:space="preserve">With competitor Vivo, Claro was one of two operators to introduce the iPhone 3G in Brazil, with TIM participating later. </t>
  </si>
  <si>
    <t xml:space="preserve">While Claro has developed a large market share in Colombia, data for prepaid customers indicates that Claro has lost market share to competing providers Tigo and Movistar; this may be due to Claro's position as the most-expensive per-minute provider in the country's prepaid market. </t>
  </si>
  <si>
    <t>Claro_Americas</t>
  </si>
  <si>
    <t xml:space="preserve">The game's popularity prompted Bill Gates to briefly consider buying id Software, and led Microsoft to develop a Windows 95 port of Doom to promote the operating system as a gaming platform. </t>
  </si>
  <si>
    <t xml:space="preserve">In 1995, WizardWorks Software released the D! Zone pack featuring hundreds of levels for Doom and Doom II. </t>
  </si>
  <si>
    <t xml:space="preserve">When, three years later, 3D Realms released Duke Nukem 3D, a tongue-in-cheek science fiction shooter based on Ken Silverman's technologically similar Build engine, id Software had nearly finished Quake, its next-generation game, which mirrored Dooms success for much of the remainder of the 1990s and significantly reduced interest in its predecessor. </t>
  </si>
  <si>
    <t>Doom_(video_game)</t>
  </si>
  <si>
    <t xml:space="preserve">With the ship, the Hero acquires the Final Key and the six mystical orbs which are used to revive the legendary bird Ramia . </t>
  </si>
  <si>
    <t xml:space="preserve">The Dark World is in fact Alefgard , where the Hero must acquire several of the artifacts that were collected in the original Dragon Warrior, including the Sun Stone and the Rain Staff. </t>
  </si>
  <si>
    <t xml:space="preserve">It was announced in May 2011 that Square-Enix will be releasing Dragon Quest III in Japan, as both the Famicom and Super Famicom ports as part of the September released of Dragon Quest 25th Anniversary Commemoration Famicom &amp; Super Famicom Dragon Quest I &amp; II &amp; III for the Wii. </t>
  </si>
  <si>
    <t xml:space="preserve">A compilation album of Dragon Warrior IIIs music was put on Dragon Quest III ~And into the Legend~ Remix Symphonic Suite and was published by Sony Records in 1996. </t>
  </si>
  <si>
    <t>Sony Records</t>
  </si>
  <si>
    <t>Dragon_Warrior_III</t>
  </si>
  <si>
    <t xml:space="preserve">The Gokuj Parodius ~Original Game Sound Track~ was produced by Konami Kukeiha Club and released by King Records on July 2, 1994 in Japan by Konami Music Entertainment, Inc. </t>
  </si>
  <si>
    <t xml:space="preserve">FIFA 06 also introduces staff which help the club. </t>
  </si>
  <si>
    <t xml:space="preserve">FIFA 06 has introduced challenges for the player to achieve in order to win points and unlock prizes. </t>
  </si>
  <si>
    <t>FIFA_06</t>
  </si>
  <si>
    <t>unveil</t>
  </si>
  <si>
    <t>iTunes</t>
  </si>
  <si>
    <t>Final_Fantasy_Dimensions</t>
  </si>
  <si>
    <t xml:space="preserve">Sega also released a Master System port in. </t>
  </si>
  <si>
    <t xml:space="preserve">A pixel perfect version of Daimakaimura was released by Capcom in 1994 for the Sharp X68000. </t>
  </si>
  <si>
    <t xml:space="preserve">  </t>
  </si>
  <si>
    <t>first gerneration iPhone, iPhone, iPhone 5C, iPhone 5S</t>
  </si>
  <si>
    <t>introduce, release</t>
  </si>
  <si>
    <t>iPhone</t>
  </si>
  <si>
    <t>Apple Inc</t>
  </si>
  <si>
    <t>iPhone 4S</t>
  </si>
  <si>
    <t>Apple Inc, iPhone</t>
  </si>
  <si>
    <t>Apple Inc, iPhone 3G</t>
  </si>
  <si>
    <t>Apple Inc, iPhone 4</t>
  </si>
  <si>
    <t>Apple Inc, iPhone 5</t>
  </si>
  <si>
    <t>Apple Inc, iOS 4.3.5</t>
  </si>
  <si>
    <t>IPhone</t>
  </si>
  <si>
    <t>LG Optimus One</t>
  </si>
  <si>
    <t>LG_Optimus_One</t>
  </si>
  <si>
    <t>List_of_video_games_based_on_RoboCop</t>
  </si>
  <si>
    <t>Lode_Runner</t>
  </si>
  <si>
    <t xml:space="preserve">A sequel, Brain Challenge Vol. 2: Stress Management, was released by Gameloft for mobile phones in 2008. </t>
  </si>
  <si>
    <t>Gameloft-release-Brain Challange Vol.2: Stress Management</t>
  </si>
  <si>
    <t>Square (company)-released-The Brink of Time</t>
  </si>
  <si>
    <t>Castlevania_(video_game)</t>
  </si>
  <si>
    <t>Castlevania (video game)-developer-Konami</t>
  </si>
  <si>
    <t>Chrono Trigger-introduce-New Game Plus</t>
  </si>
  <si>
    <t>Fantastic_Journey_(video_game)</t>
  </si>
  <si>
    <t>FIFA 06-introduced-Challenge</t>
  </si>
  <si>
    <t xml:space="preserve">A Sega Mega Drive Genesis port of Ghouls 'n Ghosts was also released by Sega in 1989  in Japan and North America; and in 1990 in Europe. </t>
  </si>
  <si>
    <t>Capcom-released-Capcom Generation 2</t>
  </si>
  <si>
    <t xml:space="preserve">Capcom later released in North America Capcom Classics Collection Vol. 1 for the PlayStation 2 and Xbox in 2005 and Capcom Classics Collection: Reloaded for the PlayStation Portable in 2006, which includes all the Capcom Generations titles. </t>
  </si>
  <si>
    <t>Square_Enix-release-Dragon Warrior III</t>
  </si>
  <si>
    <t>B2</t>
  </si>
  <si>
    <t>King Records-released-The Gokuj Parodius ~Original Game Sound Track~</t>
  </si>
  <si>
    <t>Sega-released-Master System port in</t>
  </si>
  <si>
    <t>Capcom-released-Capcom Classics Collection Vol. 1</t>
  </si>
  <si>
    <t>Capcom-released-Capcom Classics Collection: Reloaded</t>
  </si>
  <si>
    <t>WizardWorks Software-release-D! Zone</t>
  </si>
  <si>
    <t>3D Realms-release-Duke Nukem 3D</t>
  </si>
  <si>
    <t>Apple Inc.-markets-iPhone</t>
  </si>
  <si>
    <t>Steve Jobs-unveiled-iPhone</t>
  </si>
  <si>
    <t>Apple Inc.-announced-iPhone5</t>
  </si>
  <si>
    <t>Apple Inc.-unveil-iPhone 5</t>
  </si>
  <si>
    <t>iPhone-designer-Apple Inc.</t>
  </si>
  <si>
    <t>iPhone 3G-add-3G</t>
  </si>
  <si>
    <t>iPhone 3G-add-Assisted_GPS</t>
  </si>
  <si>
    <t>Apple Inc.-released-iPhone 3G</t>
  </si>
  <si>
    <t>iOS 2.0</t>
  </si>
  <si>
    <t>Apple Inc, Microsoft ActiveSync</t>
  </si>
  <si>
    <t>Apple Inc.-licensed-ActiveSync</t>
  </si>
  <si>
    <t>Apple Inc.-released-IOS 4.3.5</t>
  </si>
  <si>
    <t>Walmart-released-LG Optimus One</t>
  </si>
  <si>
    <t>LG Optimus Net</t>
  </si>
  <si>
    <t>Bell Mobility-released-LG Optimus Net</t>
  </si>
  <si>
    <t>Nihon Bussan-released-RoboCop</t>
  </si>
  <si>
    <t>Brøderbund-released-Championship Lode Runner</t>
  </si>
  <si>
    <t>Brøderbund-released-Spelunker (video game)</t>
  </si>
  <si>
    <t>Need for Speed: Hot Pursuit (2010 video game)-developer-Criterion Games</t>
  </si>
  <si>
    <t>Windows Phone</t>
  </si>
  <si>
    <t>Ninja_Gaiden_(Nintendo_Entertainment_System)</t>
  </si>
  <si>
    <t>Ninja Gaiden-developer-Tecmo</t>
  </si>
  <si>
    <t>Tecmo Bowl-developer-Tecmo</t>
  </si>
  <si>
    <t>Rygar-developer-Tecmo</t>
  </si>
  <si>
    <t>Pony Canyon-released-Ninja Ryukenden: Tecmo GSM-1</t>
  </si>
  <si>
    <t>Nokia</t>
  </si>
  <si>
    <t xml:space="preserve">Nokia Oyj is a Finnish communications and information technology multinational corporation that is headquartered in Espoo, Finland. </t>
  </si>
  <si>
    <t>Nokia-headquarter-Espoo</t>
  </si>
  <si>
    <t xml:space="preserve">Nokia is a public limited-liability company listed on the Helsinki Stock Exchange and New York Stock Exchange. </t>
  </si>
  <si>
    <t>Nokia-listed-Helsinki Stock Exchange</t>
  </si>
  <si>
    <t>Nokia-listed-New York Stock Exchange</t>
  </si>
  <si>
    <t xml:space="preserve">In 2013, Nokia sold what was once was the world's largest vendor of mobile phones to Microsoft as part of an overall deal totaling 5.44 billion . </t>
  </si>
  <si>
    <t>Microsoft, Nokia</t>
  </si>
  <si>
    <t xml:space="preserve">Stephen Elop, Nokia's former CEO, and several other executives will join Microsoft as part of the deal. </t>
  </si>
  <si>
    <t>Stephen Elop-join-Microsoft</t>
  </si>
  <si>
    <t xml:space="preserve">Nokia unveiled its third range on 24 February 2014, the Nokia X family, which run a modified version of the Android operating system.  </t>
  </si>
  <si>
    <t>Nokia, Nokia X</t>
  </si>
  <si>
    <t>Nokia-unveil-Nokia X family</t>
  </si>
  <si>
    <t xml:space="preserve">Eduard Poln , Nokia's founder, was a Finnish business leader. </t>
  </si>
  <si>
    <t xml:space="preserve">In 1902, Nokia added electricity generation to its business activities. </t>
  </si>
  <si>
    <t xml:space="preserve">In 1898, Poln founded Finnish Rubber Works, manufacturer of galoshes and other rubber products, which later became Nokia's rubber business. </t>
  </si>
  <si>
    <t>found</t>
  </si>
  <si>
    <t>Finnish Rubber Works-founder-Eduard Poln</t>
  </si>
  <si>
    <t xml:space="preserve">The three companies, jointly owned since 1922, were merged to form a new industrial conglomerate, Nokia Corporation, in 1967. </t>
  </si>
  <si>
    <t xml:space="preserve">Nokian Tyres, manufacturer of tires, split from Nokia Corporation in 1988 and two years later Nokian Footwear, manufacturer of rubber boots, was founded. </t>
  </si>
  <si>
    <t xml:space="preserve">In 1989, Nokia also sold the original paper business; currently this company is owned by SCA. </t>
  </si>
  <si>
    <t xml:space="preserve">During the rest of the 1990s, Nokia divested itself of all other businesses. </t>
  </si>
  <si>
    <t xml:space="preserve">In the 1970s, Nokia became more involved in the telecommunications industry by developing the Nokia DX 200, a digital switch for telephone exchanges. </t>
  </si>
  <si>
    <t>D1</t>
  </si>
  <si>
    <t>Nokia DX 200-developer-Nokia</t>
  </si>
  <si>
    <t xml:space="preserve">The DX 200 became the workhorse of the network equipment division. </t>
  </si>
  <si>
    <t>Nokia DX 200</t>
  </si>
  <si>
    <t xml:space="preserve">In the 1970s and 1980s, Nokia developed the Sanomalaitejrjestelm , a digital, portable and encrypted text-based communications device for the Finnish Defence Forces. </t>
  </si>
  <si>
    <t>Sanomalaitejrjestelm-developer-Nokia</t>
  </si>
  <si>
    <t xml:space="preserve">In 1998, Check Point established a partnership with Nokia, bundling Check Point's Software with Nokia's computer Network Security Appliances. </t>
  </si>
  <si>
    <t>Check Point-cooperates with-Nokia</t>
  </si>
  <si>
    <t xml:space="preserve">Nokia had been producing commercial and some military mobile radio communications technology since the 1960s, although this part of the company was sold some time before the later company rationalization. </t>
  </si>
  <si>
    <t xml:space="preserve">Since 1964, Nokia had developed VHF radio simultaneously with Salora Oy. </t>
  </si>
  <si>
    <t>VHF radio-developer-Nokia</t>
  </si>
  <si>
    <t xml:space="preserve">In 1966, Nokia and Salora started developing the ARP standard , a car-based mobile radio telephony system and the first commercially operated public mobile phone network in Finland. </t>
  </si>
  <si>
    <t xml:space="preserve">Mobira began developing mobile phones for the NMT network standard, the first-generation, Finaland's first fully automatic cellular phone system that went online in 1981. </t>
  </si>
  <si>
    <t xml:space="preserve">In 1982, Mobira introduced its first car phone, the Mobira Senator for NMT-450 networks. </t>
  </si>
  <si>
    <t xml:space="preserve">Nokia bought Salora Oy in 1984 and changed the company's telecommunications branch name to Nokia-Mobira Oy. </t>
  </si>
  <si>
    <t>Nokia-bought-Salora (Finnish company)</t>
  </si>
  <si>
    <t xml:space="preserve">In 1987, Nokia introduced one of the world's first handheld phones, the Mobira Cityman 900 for NMT-900 networks . </t>
  </si>
  <si>
    <t>Nokia-introduced-Mobira Cityman 900</t>
  </si>
  <si>
    <t xml:space="preserve">Nokia was a key developer of GSM , the second-generation mobile technology that could carry data as well as voice traffic. </t>
  </si>
  <si>
    <t xml:space="preserve">NMT , the world's first mobile telephony standard to allow international roaming, provided expertise for Nokia in developing GSM, which was adopted in 1987 as the new European standard for digital mobile technology. </t>
  </si>
  <si>
    <t xml:space="preserve">Nokia delivered its first GSM network to Finnish operator Radiolinja in 1989. </t>
  </si>
  <si>
    <t xml:space="preserve">The Nokia 1011 did not yet employ Nokia's characteristic ringtone, the Nokia tune, which was introduced as a ringtone in 1994 with the Nokia 2100 series. </t>
  </si>
  <si>
    <t>Nokia tune</t>
  </si>
  <si>
    <t xml:space="preserve">Nokia produced high quality CRT and early TFT LCD displays for PC and larger systems applications. </t>
  </si>
  <si>
    <t>Cathode ray tube-producer-Nokia</t>
  </si>
  <si>
    <t>Thin film transistor liquid crystal display-producer-Nokia</t>
  </si>
  <si>
    <t xml:space="preserve">In addition to personal computers and displays, Nokia used to manufacture DSL modems and digital set-top boxes. </t>
  </si>
  <si>
    <t>DSL modem-manufacturer-Nokia</t>
  </si>
  <si>
    <t>Set-top box-manufacturer-Nokia</t>
  </si>
  <si>
    <t xml:space="preserve">Nokia re-entered the PC market in August 2009 with the introduction of the Nokia Booklet 3G mini laptop. </t>
  </si>
  <si>
    <t xml:space="preserve">After Kairamo's death, Simo Vuorilehto became Nokia's chairman and CEO. </t>
  </si>
  <si>
    <t xml:space="preserve">The worldwide popularity of mobile telephones, beyond even Nokia's most optimistic predictions, created a logistical crisis in the mid-1990s, prompting Nokia to overhaul its entire supply chain. </t>
  </si>
  <si>
    <t xml:space="preserve">Nokia launched its Nokia 1100 handset in 2003, shipping over 200 million units. </t>
  </si>
  <si>
    <t>Nokia-launched-Nokia 1100</t>
  </si>
  <si>
    <t xml:space="preserve">Nokia was one of the first to recognize the market opportunity in combining a game console and a mobile phone into the N-Gage. </t>
  </si>
  <si>
    <t xml:space="preserve">Nokia Productions was the first mobile filmmaking project directed by Spike Lee. </t>
  </si>
  <si>
    <t>Nokia Productions-director-Spike Lee</t>
  </si>
  <si>
    <t xml:space="preserve">Symbian was a smartphone operating system that Nokia expected to allow it compete with Apple and Samsung. </t>
  </si>
  <si>
    <t xml:space="preserve">The Nokia N82 was its first "Nseries" phone with Xenon flash and began their "Comes With Music" program that included one year of complimentary access to music downloads. </t>
  </si>
  <si>
    <t>Nokia N82</t>
  </si>
  <si>
    <t xml:space="preserve">The first Nseries device, the N90, ran Symbian OS 8.1 mobile operating system, as did the N70. </t>
  </si>
  <si>
    <t>Nokia N90, Nokia N70</t>
  </si>
  <si>
    <t>Nokia N90-ran-Symbiasn OS 8.1</t>
  </si>
  <si>
    <t xml:space="preserve">The N800, N810, N900, N9 and N950 as of April 2012 were the only Nseries devices to not use Symbian OS. </t>
  </si>
  <si>
    <t>Nokia N800, Nokia N810, Nokia N900, Nokia N9, Nokia N950</t>
  </si>
  <si>
    <t xml:space="preserve">Lumia devices used the Linux-based Maemo, except the N9 , which used MeeGo. </t>
  </si>
  <si>
    <t>Nokia Lumia series</t>
  </si>
  <si>
    <t>Nokia Lumia series-used-Maemo</t>
  </si>
  <si>
    <t>Nokia N9</t>
  </si>
  <si>
    <t>Nokia N9-used-MeeGo</t>
  </si>
  <si>
    <t xml:space="preserve">The 2008 Nokia E71 competed with BlackBerry-type devices, offering a full "qwerty" keyboard and cheaper prices. </t>
  </si>
  <si>
    <t>Nokia E71</t>
  </si>
  <si>
    <t xml:space="preserve">The 2010 Nokia N8 ran Symbian^3, the last N-series device to ship with Symbian OS. </t>
  </si>
  <si>
    <t>Nokia N8</t>
  </si>
  <si>
    <t>Nokia N8-run-Symbian^3</t>
  </si>
  <si>
    <t xml:space="preserve">The Nokia N97 released in June 2009 contains a sliding QWERTY and has on-board 32 GB of storage. </t>
  </si>
  <si>
    <t>Nokia N97</t>
  </si>
  <si>
    <t xml:space="preserve">The Nokia N8 released in September 2010 is the first Symbian^3 device, and the first to feature a 12-megapixel autofocus lens. </t>
  </si>
  <si>
    <t xml:space="preserve">Nokia acquired Smarterphone, a company making the Smarterphone OS for low end phones and merged it with Series 40 to form the Asha Platform, which alsoedinherits some UI characteristics from Nokia's MeeGo platform. </t>
  </si>
  <si>
    <t>Nokia-acquired-Smarterphone</t>
  </si>
  <si>
    <t xml:space="preserve">In March 2007, Nokia signed a memorandum with Cluj County Council, Romania to open a plant near the city in Jucu commune. </t>
  </si>
  <si>
    <t xml:space="preserve">Nokia later moved its North American Headquarters to Sunnyvale. </t>
  </si>
  <si>
    <t xml:space="preserve">In 2008, Nokia exited mobile phone distribution in Japan. </t>
  </si>
  <si>
    <t xml:space="preserve">In 2009, Check Point acquired Nokia's network security business unit. </t>
  </si>
  <si>
    <t xml:space="preserve">On 22 September 2003, Nokia acquired Sega.com, a branch of Sega to develop the Nokia N-Gage device. </t>
  </si>
  <si>
    <t>Nokia-acquired-sega.com</t>
  </si>
  <si>
    <t xml:space="preserve">On 16 November 2005, Nokia agreed to acquire Intellisync Corporation, a provider of data and PIM synchronization software, completing the acquisition on 10 February 2006. </t>
  </si>
  <si>
    <t xml:space="preserve">On 19 June 2006, Nokia and Siemens AG announced the companies would merge their mobile and fixed-line phone network equipment businesses, creating Nokia Siemens Networks. </t>
  </si>
  <si>
    <t xml:space="preserve">On 8 August 2006, Nokia agreed to acquire online music distributor Loudeye Corporation for approximately US$60 million. </t>
  </si>
  <si>
    <t xml:space="preserve">In July 2007, Nokia acquired all assets of Twango, a comprehensive media sharing solution for organizing and sharing photos, videos and other personal media. </t>
  </si>
  <si>
    <t xml:space="preserve">In September 2007, Nokia agreed to acquire Enpocket, a supplier of mobile advertising technology and services. </t>
  </si>
  <si>
    <t xml:space="preserve">In 2007, Nokia agreed to acquire Navteq, a U.S.-based supplier of digital mapping data, for $8.1 billion and finalized the acquisition on 10 July 2008. </t>
  </si>
  <si>
    <t xml:space="preserve">In September 2008, Nokia acquired OZ Communications, a privately held company with approximately 220 employees headquartered in Montreal, Canada. </t>
  </si>
  <si>
    <t>Nokia-acquired-OZ Communications</t>
  </si>
  <si>
    <t xml:space="preserve">On 24 July 2009, Nokia agreed to acquire certain assets of Cellity, a privately owned mobile software company, completed on 5 August 2009. </t>
  </si>
  <si>
    <t xml:space="preserve">In September 2009, Nokia acquired certain assets of Plum Ventures, Inc to complement Nokia's Social Location services. </t>
  </si>
  <si>
    <t xml:space="preserve">In March 2010, Nokia acquired Novarra, a mobile web browser firm. </t>
  </si>
  <si>
    <t>Nokia-acquired-Novarra Inc.</t>
  </si>
  <si>
    <t xml:space="preserve">In April 2010, Nokia acquired MetaCarta, a local search technology firm. </t>
  </si>
  <si>
    <t>Nokia-acquired-MetaCarta</t>
  </si>
  <si>
    <t xml:space="preserve">In 2012, Nokia acquired Smarterphone, a developer of an operating system for feature phones, and the imaging company Scalado. </t>
  </si>
  <si>
    <t xml:space="preserve">Originally launched in 2007, Apple's iPhone continued to be outsold and unfavoured by Nokia smartphones, most notably the Nokia N95 for some time. </t>
  </si>
  <si>
    <t xml:space="preserve">The Nokia N96, released in late 2008, proved to be much less successful, although the Nokia 5800 XpressMusic was mainly considered to be the iPhone 3G's main rival. </t>
  </si>
  <si>
    <t>iPhone 3G, Nokia 5800 XpressMusic</t>
  </si>
  <si>
    <t xml:space="preserve">On 24 June 2008, Nokia bought the Symbian operating system and the next year made it open source. </t>
  </si>
  <si>
    <t>Nokia, Symbian</t>
  </si>
  <si>
    <t>Nokia-buy-Symbian</t>
  </si>
  <si>
    <t>Symbian</t>
  </si>
  <si>
    <t>Symbian-made-Open source</t>
  </si>
  <si>
    <t xml:space="preserve">The N97's closest competitor was the iPhone 3GS. </t>
  </si>
  <si>
    <t>iPhone 3GS</t>
  </si>
  <si>
    <t xml:space="preserve">RIM increased its share during the period from 16.6% to 19.9%, but Apple increased share from 8.2% to 14.4%. </t>
  </si>
  <si>
    <t xml:space="preserve">Nokia developed Symbian^3 to replace S60, but it never became popular. </t>
  </si>
  <si>
    <t>Symbian^3-developer-Nokia</t>
  </si>
  <si>
    <t xml:space="preserve">On 11 February 2011, Nokia's CEO Stephen Elop, a former head of Microsoft business division, unveiled a new strategic alliance with Microsoft, and announced it would shift its efforts to Windows Phone. except for non-smartphones. </t>
  </si>
  <si>
    <t>Microsoft</t>
  </si>
  <si>
    <t xml:space="preserve">Nokia invested in the Series 40 platform and released a single MeeGo product in 2011, the Nokia N9. </t>
  </si>
  <si>
    <t>Nokia-invest-Series 40</t>
  </si>
  <si>
    <t>Nokia-released-Nokia N9</t>
  </si>
  <si>
    <t xml:space="preserve">As part of the restructuring plan, Nokia planned to reduce research and development, instead customising and enhancing the software line for Windows Phone 7. </t>
  </si>
  <si>
    <t>Nokia, Windows Phone 7</t>
  </si>
  <si>
    <t xml:space="preserve">Nokia's "applications and content store" became integrated into the Windows Phone Store, and Nokia Maps became the heart of Microsoft's Bing and AdCenter. </t>
  </si>
  <si>
    <t>Nokia Maps</t>
  </si>
  <si>
    <t xml:space="preserve">Microsoft provided developer tools to Nokia to replace the Qt framework, which was not supported by Windows Phone 7 devices. </t>
  </si>
  <si>
    <t>Nokia, Microsoft, Qt (software)</t>
  </si>
  <si>
    <t>Qt (software), Windows Phone 7</t>
  </si>
  <si>
    <t>Qt (software)-not support-Windows Phone 7</t>
  </si>
  <si>
    <t xml:space="preserve">Nokia was overtaken by Apple as the world's biggest smartphone maker by volume in June 2011.  </t>
  </si>
  <si>
    <t>Nokia, Apple Inc., smartphone</t>
  </si>
  <si>
    <t>Nokia-overtook-Apple Inc.</t>
  </si>
  <si>
    <t xml:space="preserve">European carriers stated that Nokia Windows phones could not compete with Apple iPhone or Samsung Galaxy phones. </t>
  </si>
  <si>
    <t>Nokia, Windows Phone, iPhone</t>
  </si>
  <si>
    <t>Nokia Windows Phone-compete-iPhone</t>
  </si>
  <si>
    <t>Nokia, Windows Phone, Samsung Galaxy</t>
  </si>
  <si>
    <t>Nokia Windows Phone-compete-Samsung Galaxy</t>
  </si>
  <si>
    <t xml:space="preserve">In May 2013 Nokia released the Asha platform for its low-end borderline smartphone devices.  </t>
  </si>
  <si>
    <t>Nokia-released-Nokia Asha platform</t>
  </si>
  <si>
    <t xml:space="preserve">Following the sale, Nokia will focus on three core business units; its Here mapping service , its infrastructure division Nokia Solutions and Networks , and on developing and licensing its "advanced technologies". </t>
  </si>
  <si>
    <t>Nokia-focus-Here (Nokia)</t>
  </si>
  <si>
    <t>Nokia-focus-Nokia Solutions and Networks</t>
  </si>
  <si>
    <t xml:space="preserve">As part of the deal, a number of Nokia executives will join Microsoft. </t>
  </si>
  <si>
    <t xml:space="preserve">While Microsoft licensed the Nokia brand under a 10-year agreement, Nokia agreed not to use its name on smartphones and will be subject to a non-compete clause preventing it from producing any mobile devices under the Nokia name through 31 December 2015. </t>
  </si>
  <si>
    <t>Microsoft-licence-Nokia brand</t>
  </si>
  <si>
    <t xml:space="preserve">Microsoft acquired the rights to the Asha and Lumia brands as part of the deal. </t>
  </si>
  <si>
    <t xml:space="preserve">In October 2013, Nokia predicted a more profitable future for its NSN networks equipment business, which became the company's main business. </t>
  </si>
  <si>
    <t xml:space="preserve">A media report revealed in mid-September 2013 that Nokia tested the Android operating system on both its Lumia and Asha hardware. </t>
  </si>
  <si>
    <t xml:space="preserve">Besides its research centers, in 2001 Nokia founded INdT  Nokia Institute of Technology, a R&amp;D institute located in Brazil. </t>
  </si>
  <si>
    <t xml:space="preserve">Nokia is a public limited-liability company listed on the Helsinki, Frankfurt, and New York stock exchanges. </t>
  </si>
  <si>
    <t>Nokia-listed-Frankfurt Stock Exchange</t>
  </si>
  <si>
    <t xml:space="preserve">Nokia plays a very large role in the economy of Finland. </t>
  </si>
  <si>
    <t xml:space="preserve">Since the Microsoft acquisition, Nokia comprises two business groups: Mobile Solutions and Markets. </t>
  </si>
  <si>
    <t xml:space="preserve">Navteq was acquired by Nokia on 1 October 2007. </t>
  </si>
  <si>
    <t>Nokia-acquired-Navteq</t>
  </si>
  <si>
    <t xml:space="preserve">NSN was a joint venture between Nokia and Siemens , but is now a wholly owned subsidiary of Nokia. </t>
  </si>
  <si>
    <t xml:space="preserve">In July 2013, Nokia bought back all shares in Nokia Siemens Networks for a sum of US$2.21 billion. </t>
  </si>
  <si>
    <t xml:space="preserve">Since then, Nokia has launched the largest mobile portal, Nokia.mobi, which received over 100 million visits a month in 2008. </t>
  </si>
  <si>
    <t>Nokia-launched-Nokia.omobi</t>
  </si>
  <si>
    <t xml:space="preserve">It has some significance in that Nokia is moving deeper into the world of Internet services, where head-on competition with Microsoft, Google and Apple is inevitable. </t>
  </si>
  <si>
    <t xml:space="preserve">Nokia discontinued the Ovi brand in 2011, continuing to offer its services under the main brand. </t>
  </si>
  <si>
    <t>Nokia-discontinued-Ovi (Nokia)‎</t>
  </si>
  <si>
    <t xml:space="preserve">Nokia once offered a free personalised service to Nokia owners called My Nokia. </t>
  </si>
  <si>
    <t xml:space="preserve">On 13 August 2008 Nokia launched a beta release of "Nokia Email service", a push e-mail service, later incorporated into Nokia Messaging. </t>
  </si>
  <si>
    <t xml:space="preserve">Nokia introduced its "Connecting People" advertising slogan in 1992, coined by Ove Strandberg.This earlier version of the slogan used Times Roman SC font. </t>
  </si>
  <si>
    <t xml:space="preserve">In July 2009, Nokia began to experience a boycott of their products and services in Iran. </t>
  </si>
  <si>
    <t xml:space="preserve">In 2009, Nokia heavily supported a law in Finland that allows companies to monitor their employees' electronic communications in cases of suspected information leaking. </t>
  </si>
  <si>
    <t xml:space="preserve">Contrary to rumors, Nokia denied that the company would have considered moving its head office out of Finland if laws on electronic surveillance were not changed. </t>
  </si>
  <si>
    <t xml:space="preserve">In October 2009, Nokia filed a lawsuit against Apple Inc. in the U.S. </t>
  </si>
  <si>
    <t>Apple Inc., Nokia</t>
  </si>
  <si>
    <t xml:space="preserve">Apple was quick to respond with a countersuit filed in December 2009 accusing Nokia of 11 patent infringements. </t>
  </si>
  <si>
    <t xml:space="preserve">In June 2011, Apple settled with Nokia and agreed to an estimated one time payment of $600 million and royalties to Nokia. </t>
  </si>
  <si>
    <t xml:space="preserve">Nokia is actively exploring and engaging in open innovation through selective research collaborations with major universities and institutions by sharing resources and leveraging ideas. </t>
  </si>
  <si>
    <t>Nokia-explore-Open innovation</t>
  </si>
  <si>
    <t>Nokia-engage-Open innovation</t>
  </si>
  <si>
    <t xml:space="preserve">Prince of Persia: The Sands of Time - Original Soundtrack was released in Japan on November 3, 2003 by Nippon Columbia. </t>
  </si>
  <si>
    <t>Nippon Columbia-released-Prince of Persia: The Sands of Time - Original Soundtrack</t>
  </si>
  <si>
    <t xml:space="preserve">Some of the tracks were re-released by Ubisoft Music in December 2005, along with Chatwood's music from Prince of Persia: Warrior Within and Prince of Persia: The Two Thrones, as part of Prince of Persia: The Official Trilogy Soundtrack. </t>
  </si>
  <si>
    <t xml:space="preserve">A remastered, high-definition, version of The Two Thrones was released on the PlayStation Network for the PlayStation 3 on December 21, 2010. </t>
  </si>
  <si>
    <t xml:space="preserve">The Prince also develops a split personality, known as the Dark Prince, and this alter-ego constantly bickers with him in his mind about right and wrong. </t>
  </si>
  <si>
    <t xml:space="preserve">The Empress of Time is killed to release the sand and help the Prince, but at that moment the Prince was not wearing the medallion and is infected by the sands of time, creating the dark prince, who had a different appearance; with white hair, bright eyes and fair skin. </t>
  </si>
  <si>
    <t xml:space="preserve">Warrior Within was developed and published by Ubisoft, and released on December 2, 2004 for the Xbox, PlayStation 2, GameCube, and Microsoft Windows. </t>
  </si>
  <si>
    <t>B1</t>
  </si>
  <si>
    <t>Prince of Persia: Warrior Within-developer-Ubisoft</t>
  </si>
  <si>
    <t>Prince of Persia: Warrior Within-released for-Microsoft Windows</t>
  </si>
  <si>
    <t xml:space="preserve">A port of Warrior Within was done by Pipeworks, renamed as Prince of Persia: Revelations, and it was released on December 6, 2005 for Sony's PlayStation Portable. </t>
  </si>
  <si>
    <t xml:space="preserve">On the 3rd of June 2010, a port of Warrior Within was released for the iOS. </t>
  </si>
  <si>
    <t xml:space="preserve">A remastered, High-Definition, version of Warrior Within was released on the PlayStation Network for the PlayStation 3 on December 14, 2010. </t>
  </si>
  <si>
    <t xml:space="preserve">Two-hand fighting introduces numerous additional acrobatic combos to dispatch enemies with greater efficiency and brutality. </t>
  </si>
  <si>
    <t>Professor_Layton_and_the_Curious_Village</t>
  </si>
  <si>
    <t xml:space="preserve">Tago also contributed 30 brand new puzzles to the game, developed specifically with the unique capabilities of the Nintendo DS in mind. </t>
  </si>
  <si>
    <t xml:space="preserve">An album titled Layton Kyouju to Fushigi na Machi Original Soundtrack was released in Japan only, containing all the music featured in the game. </t>
  </si>
  <si>
    <t>Layton Kyouju to Fushigi na Machi Original Soundtrack-released-Japan</t>
  </si>
  <si>
    <t>Qt_(framework)</t>
  </si>
  <si>
    <t xml:space="preserve">In February 2011, Nokia announced its decision to drop Symbian technologies and base their future smartphones on Microsoft platform instead. </t>
  </si>
  <si>
    <t xml:space="preserve">One month later, Nokia announced the sale of Qt's commercial licensing and professional services to Digia, with the immediate goal of taking Qt support to Android, iOS and Windows 8 platforms, and to continue focusing on desktop and embedded development, although Nokia was to remain the main development force behind the framework at that time. </t>
  </si>
  <si>
    <t xml:space="preserve">Qt works on the following platforms: Since Nokia opened the Qt source code to the community on Gitorious various ports have been appearing. </t>
  </si>
  <si>
    <t>Nokia-opened-Qt source code</t>
  </si>
  <si>
    <t xml:space="preserve">Here are some of them: There are two editions of Qt available, namely: Qt is available under the following copyright licenses: Trolltech released Qt 4.0 on 28 June 2005 and introduced five new technologies in the framework: Qt 5 was officially released on 19 December 2012. </t>
  </si>
  <si>
    <t>Qt Development Frameworks-released-Qt 4.0</t>
  </si>
  <si>
    <t xml:space="preserve">Additionally, Qt 5.2 introduces new functionalities for KDE Frameworks 5 and many other improvements. </t>
  </si>
  <si>
    <t xml:space="preserve">The Windows platform was only available under a proprietary license, which meant free open source applications written in Qt for X11 could not be ported to Windows without purchasing the proprietary edition. </t>
  </si>
  <si>
    <t xml:space="preserve">At the end of 2001, Trolltech released Qt 3.0, which added support for Mac OS X. </t>
  </si>
  <si>
    <t>Qt Development Frameworks-released-Qt 3.0</t>
  </si>
  <si>
    <t>OS X</t>
  </si>
  <si>
    <t xml:space="preserve">The Mac OS X support was available only in the proprietary license until June 2003, when Trolltech released Qt 3.2 with Mac OS X support available under the GPL. </t>
  </si>
  <si>
    <t>Qt Development Frameworks-released-Qt 3.2</t>
  </si>
  <si>
    <t xml:space="preserve">In June 2005, Trolltech released Qt 4.0. </t>
  </si>
  <si>
    <t xml:space="preserve">Nokia acquired Trolltech ASA on 17 June 2008 and changed the name first to Qt Software, then to Qt Development Frameworks. </t>
  </si>
  <si>
    <t>Nokia-acquired-Qt Development Frameworks</t>
  </si>
  <si>
    <t xml:space="preserve">Until version 1.45, source code for Qt was released under the FreeQt license. </t>
  </si>
  <si>
    <t xml:space="preserve">In 2000, Qt X11 2.2 was released under the GPL v2, ending all controversy regarding GPL compatibility. </t>
  </si>
  <si>
    <t>Qt X11 2.2-released under-GPL v2</t>
  </si>
  <si>
    <t xml:space="preserve">In 2002, members of the KDE on Cygwin project began porting the GPL licensed Qt X11 code base to Windows. </t>
  </si>
  <si>
    <t xml:space="preserve">This was resolved when Trolltech released Qt Windows 4 under the GPL in June 2005. </t>
  </si>
  <si>
    <t xml:space="preserve">In March 2011, Nokia sold the commercial licensing part of Qt to Digia creating Qt Commercial. </t>
  </si>
  <si>
    <t>Resident_Evil_4</t>
  </si>
  <si>
    <t xml:space="preserve">Resident Evil 4, known as  in Japan, is a survival horror video game developed by Capcom Production Studio 4 and released by multiple publishers, including Capcom, Ubisoft, Nintendo Australia, Red Ant Enterprises and THQ Asia Pacific. </t>
  </si>
  <si>
    <t>E1</t>
  </si>
  <si>
    <t>Resident Evil 4-developer-Capcom Production Studio 4</t>
  </si>
  <si>
    <t xml:space="preserve">Resident Evil 4 was subsequently released for Microsoft Windows, Wii, PlayStation 3, Xbox 360, and in heavily condensed versions for the iOS, mobile phones and Zeebo. </t>
  </si>
  <si>
    <t>Resident Evil 4-released for-Microsoft Windows</t>
  </si>
  <si>
    <t xml:space="preserve">On July 13, 2009, without any formal announcement, Resident Evil 4: Mobile Edition was released by Capcom for the iOS platform via the App Store in Japan, but was quickly removed, though some players were able to purchase and download the game. </t>
  </si>
  <si>
    <t>Capcom-released-Resident Evil 4</t>
  </si>
  <si>
    <t xml:space="preserve">Recently, Capcom released a new separate version called Resident Evil 4 for Beginners, which offers the first two levels of both Story Mode and Mercenary Mode. </t>
  </si>
  <si>
    <t xml:space="preserve">On July 23, 2011 Capcom announced at Comic-Con 2011 that Resident Evil 4 would be released on September 20, 2011 for the PlayStation Network and Xbox Live Games on Demand. </t>
  </si>
  <si>
    <t xml:space="preserve">On February 27, 2014, Capcom released Resident Evil 4 Ultimate HD Edition for Microsoft Windows. </t>
  </si>
  <si>
    <t>Capcom-released- Resident Evil 4 Ultimate HD Edition for Microsoft Windows</t>
  </si>
  <si>
    <t>Salamander_(video_game)</t>
  </si>
  <si>
    <t xml:space="preserve">Released in 1986 as a spin-off to Gradius, Salamander introduced a simplified power-up system, two-player cooperative gameplay and both horizontally and vertically scrolling stages. </t>
  </si>
  <si>
    <t xml:space="preserve">Konami later released an enhanced version of Salamander in Japan bearing the American title of Life Force which further fleshes out the organic motif. </t>
  </si>
  <si>
    <t xml:space="preserve">The Salamander Arcade Soundtrack was produced by Konami Kukeiha Club and released on April 9, 2003 in Japan by Konami Music Entertainment, Inc. </t>
  </si>
  <si>
    <t xml:space="preserve">Konami-released-Salamander Arcade Soundtrack </t>
  </si>
  <si>
    <t xml:space="preserve">Original Sound of Salamander was released by Apollon Music on December 16, 1986. </t>
  </si>
  <si>
    <t xml:space="preserve">Salamander - Again : Konami Kukeiha Club was released by King Records on May 25, 1992. </t>
  </si>
  <si>
    <t>King Records (Japan)-released-Salamander - Again : Konami Kukeiha Club</t>
  </si>
  <si>
    <t>SimCity_(1989_video_game)</t>
  </si>
  <si>
    <t xml:space="preserve">SimCity was originally developed by game designer Will Wright. </t>
  </si>
  <si>
    <t>SimCity (1989 video game)-developer-Will Wright (game developer)</t>
  </si>
  <si>
    <t xml:space="preserve">While developing SimCity, Wright cultivated a real love of the intricacies and theories of urban planning and acknowledges the influence of System Dynamics which was developed by Jay Wright Forrester and whose book on the subject laid the foundations for the simulation. </t>
  </si>
  <si>
    <t xml:space="preserve">In 2007 the developer Don Hopkins released a free and open source version of the original SimCity, renamed Micropolis for trademark reasons, for the One Laptop per Child XO-1. </t>
  </si>
  <si>
    <t xml:space="preserve">Micropolis is a release of the city-building sim game SimCity, that was developed by Don Hopkins. </t>
  </si>
  <si>
    <t>Micropolis-developer-Don Hopkins</t>
  </si>
  <si>
    <t xml:space="preserve">The original version of SimCity was developed by Maxis on the Commodore 64, and ported to various platforms, including the Macintosh. </t>
  </si>
  <si>
    <t>Sonic_the_Hedgehog_(1991_video_game)</t>
  </si>
  <si>
    <t xml:space="preserve">Sonic the Hedgehog is a platform video game developed by Sonic Team and published by Sega for the Sega Mega Drive Genesis. </t>
  </si>
  <si>
    <t>Sonic the Hedgehog (1991 video game)-developer-Sonic Team</t>
  </si>
  <si>
    <t xml:space="preserve">AM8 developed ideas for characters while also developing an engine and basic gameplay mechanics. </t>
  </si>
  <si>
    <t xml:space="preserve">A version of Sonic the Hedgehog was developed by Ancient and released for Sega's 8-bit consoles, the Master System and Game Gear. </t>
  </si>
  <si>
    <t xml:space="preserve">In October 2010, Sonic the Hedgehog was downloadably released for Microsoft Windows, which also got released to Steam. </t>
  </si>
  <si>
    <t>Sonic the Hedgehog (1991 video game)-released for-Microsoft Windows</t>
  </si>
  <si>
    <t xml:space="preserve">Sonic the Hedgehog added the element of momentum-based physics to the standard platform formula and introduced other unique elements as well, such as the loops, springboards, high-speed devices, and the rings, which are permanently associated with the series. </t>
  </si>
  <si>
    <t xml:space="preserve">For the game's 20th anniversary, Sega released Sonic Generations, which contains a remake of the Green Hill level. </t>
  </si>
  <si>
    <t>Sega-released-Sonic Generations</t>
  </si>
  <si>
    <t>Sonic_the_Hedgehog_2_(16-bit)</t>
  </si>
  <si>
    <t xml:space="preserve">Sonic the Hedgehog 2 is a platform video game developed by Sonic Team and Sega Technical Institute, and published by Sega. </t>
  </si>
  <si>
    <t>Sonic the Hedgehog 2 (16-bit)-developer-Sonic Team</t>
  </si>
  <si>
    <t>Sonic the Hedgehog 2 (16-bit)-developer-Sega Technical Institute</t>
  </si>
  <si>
    <t xml:space="preserve">For Sonic's 20th Anniversary, Sega released Sonic Generations, a game that remade aspects of various past games from the franchise. </t>
  </si>
  <si>
    <t>Sonic_Unleashed</t>
  </si>
  <si>
    <t xml:space="preserve">Sonic Unleashed, later released as  in Japan, is a 2008 video game in the Sonic the Hedgehog series developed by Sonic Team and published by Sega for multiple platforms in . </t>
  </si>
  <si>
    <t>Sonic Unleashed</t>
  </si>
  <si>
    <t>Sonic Unleashed-developer-Sonic Team</t>
  </si>
  <si>
    <t xml:space="preserve">In addition to these two gameplay types, Sonic Unleashed also features hubworlds, in which the player may reveal, as well as advance, the story of the game. </t>
  </si>
  <si>
    <t xml:space="preserve">Sonic Unleashed begins with a cold open that sees Sonic confronting his nemesis, Doctor Eggman, bounding around a fleet of spaceships. </t>
  </si>
  <si>
    <t xml:space="preserve">The title was first brought to public attention when the Sonic Unleashed name was trademarked by Sega on March 12, 2008. </t>
  </si>
  <si>
    <t xml:space="preserve">However, the development team began to introduce enough new innovations to separate it from the Sonic Adventure titles, and so a new title, Sonic Unleashed, was decided upon. </t>
  </si>
  <si>
    <t xml:space="preserve">On March 12, 2009 Sega released Sonic Unleasheds first downloadable content for the Xbox 360 and PlayStation 3, consisting of four Chun-nan daytime stages and two night stages in addition to two new missions. </t>
  </si>
  <si>
    <t xml:space="preserve">Game developer Gameloft announced in May 2009 that it had secured a licensing agreement with Sega Europe Ltd. to produce mobile phone versions of Sega properties, and that its first title would be a version of Sonic Unleashed for mobile phone platforms. </t>
  </si>
  <si>
    <t xml:space="preserve">Positive elements of Sonic Unleashed remarked upon by reviews include the environments, such as the "postcard-perfect architecture", and the graphics, with stages looking "absolutely gorgeous" and being "very pretty and lovingly animated", with one reviewer comparing them to a playable Pixar film. </t>
  </si>
  <si>
    <t xml:space="preserve">Archie Comics has made an adaptation of Sonic Unleashed featuring the opening cutscene and Sonic's transformation into the Werehog. </t>
  </si>
  <si>
    <t>Street_Fighter_II</t>
  </si>
  <si>
    <t xml:space="preserve">Street Fighter II was also responsible for introducing the combo mechanic, which came about when skilled players learned that they could combine several attacks that left no time for the opponent to recover if they timed them correctly. </t>
  </si>
  <si>
    <t xml:space="preserve">Capcom released Street Fighter IV for the arcades in July 2008, followed by the release for the Xbox 360 and PlayStation 3 consoles in February 2009 and for Microsoft Windows in July 2009. </t>
  </si>
  <si>
    <t>Capcom-released-Street Fighter IV</t>
  </si>
  <si>
    <t>The_Amazing_Spider-Man_(2012_video_game)</t>
  </si>
  <si>
    <t xml:space="preserve">Connors agrees to escape from the institution and help Spider-Man develop a cure for the outbreak, but only if he is returned to the asylum when the crisis is resolved. </t>
  </si>
  <si>
    <t xml:space="preserve">The Godfather: The Game is an action-adventure video game developed and published by Electronic Arts. </t>
  </si>
  <si>
    <t>The Godfather: The Game-developer-Electronic Arts</t>
  </si>
  <si>
    <t xml:space="preserve">EA released a sequel to The Godfather in 2009. </t>
  </si>
  <si>
    <t xml:space="preserve">Tom Clancy's Rainbow Six 3: Raven Shield is a 2003 computer game developed and published by Ubisoft. </t>
  </si>
  <si>
    <t>Tom Clancy's Rainbow Six 3: Raven Shield-developer-Ubisoft</t>
  </si>
  <si>
    <t xml:space="preserve">Released on March 18, 2003, the Rainbow Six video game series is based on Tom Clancy's best-selling novel of the same name. </t>
  </si>
  <si>
    <t xml:space="preserve">To this end, Gospi has acquired a large amount of chemical weapons, including VX nerve gas and blister gas. </t>
  </si>
  <si>
    <t xml:space="preserve">Athena Sword was developed by Ubisoft-Milan and released on March 9, 2004. </t>
  </si>
  <si>
    <t>Athena Sword-developer-Ubisoft Milan</t>
  </si>
  <si>
    <t xml:space="preserve">Still titled Rainbow Six 3, Black Arrow was developed and published by Ubisoft and released for the Xbox on August 5, 2004. </t>
  </si>
  <si>
    <t>Rainbow Six 3: Black Arrow-developer-Ubisoft</t>
  </si>
  <si>
    <t xml:space="preserve">Tom Clancy's Splinter Cell: Chaos Theory is a stealth game, developed and published by Ubisoft. </t>
  </si>
  <si>
    <t>Tom Clancy's Splinter Cell: Chaos Theory-developer-Ubisoft</t>
  </si>
  <si>
    <t xml:space="preserve">Ubisoft eventually developed two additional levels for download for the PC and Xbox versions.  </t>
  </si>
  <si>
    <t xml:space="preserve">Tom Clancy's Splinter Cell: Conviction is a  action-adventure stealth video game, developed by Ubisoft Montreal as part of the Tom Clancy's Splinter Cell series. </t>
  </si>
  <si>
    <t>Tom Clancy's Splinter Cell: Conviction-developer-Ubisoft Montreal</t>
  </si>
  <si>
    <t xml:space="preserve">Splinter Cell: Conviction introduces a number of new gameplay features to the Splinter Cell series, one of which is the "Mark &amp; Execute" feature, which allows the player to mark specific targets, such as enemies or objects, and shoot them in rapid succession without manually targeting each one. </t>
  </si>
  <si>
    <t xml:space="preserve">On April 13, 2010, Ubisoft Music in conjunction with composers Michael Nielsen and Kaveh Cohen released a 16-track Official Soundtrack to Splinter Cell: Conviction exclusively via iTunes. </t>
  </si>
  <si>
    <t xml:space="preserve">Amazon.co.uk released its own Limited Edition which contained the standard version of the game, a separate DVD case called "Exclusive Pre-order Pack" and the SPAS-12 code, a 32-page comic book and a DVD detailing the making of the game. </t>
  </si>
  <si>
    <t>Amazon.com</t>
  </si>
  <si>
    <t xml:space="preserve">In March 2010, Microsoft announced a special limited edition black Xbox 360 console with Tom Clancy's Splinter Cell: Conviction. </t>
  </si>
  <si>
    <t>Microsoft-announced- special limited edition black Xbox 360 console</t>
  </si>
  <si>
    <t xml:space="preserve">Splinter Cell: Conviction released weekly unlockable content every Thursday through the in-game "Extras" menu. </t>
  </si>
  <si>
    <t xml:space="preserve">In 2010, several pieces of Folmann's music for Legend were recycled in the downloadable spin-off title Lara Croft and the Guardian of Light Following the success of another third-party game, , on the Nintendo GameCube, Eidos announced their decision to port Tomb Raider: Legend to that platform, marking Lara Croft's first appearance on a home Nintendo console. </t>
  </si>
  <si>
    <t xml:space="preserve">Due to time restrictions, Eidos chose to release the Xbox version without the intro movie. </t>
  </si>
  <si>
    <t xml:space="preserve">Underworld was released by Eidos Interactive for the Xbox 360, PlayStation 3 and PC, in North America on 18 November 2008, Europe on 21 November 2008 and Australia on 5 December 2008. </t>
  </si>
  <si>
    <t>Eidos Interactive-released-Tomb Raider: Underworld</t>
  </si>
  <si>
    <t xml:space="preserve">On 14 June 2012, Underworld was released on the Mac OS X by Feral Interactive. </t>
  </si>
  <si>
    <t>Feral Interactive-released-Tomb Raider: Underworld</t>
  </si>
  <si>
    <t xml:space="preserve">SCi, which owned Eidos at the time, officially announced Tomb Raider: Underworld on 10 January 2008, and confirmed that all platform versions of the game would be released simultaneously in November 2008. </t>
  </si>
  <si>
    <t>Square Enix Europe-announced-Tomb Raider: Underworld</t>
  </si>
  <si>
    <t xml:space="preserve">Tomb Raider: Underworld was developed by Crystal Dynamics and published by Eidos Interactive as the final Tomb Raider title to be published under the Eidos Interactive label prior to its purchase by Square Enix. </t>
  </si>
  <si>
    <t>Tomb Raider: Underworld-developer-Crystal_Dynamics</t>
  </si>
  <si>
    <t xml:space="preserve">On 14 June 2012, Underworld was released on the Macintosh by Feral Interactive. </t>
  </si>
  <si>
    <t xml:space="preserve">After an agreement with Microsoft, Eidos released two new chapters of Tomb Raider: Underworld as exclusive downloadable content on the Xbox Live Marketplace: Beneath the Ashes on 24 February 2009 and Lara's Shadow on 10 March 2009. </t>
  </si>
  <si>
    <t xml:space="preserve">On 15 December 2008, Eidos announced the release of two classic outfits from past Tomb Raider games , which would be released for free exclusively on the Xbox Live Marketplace. </t>
  </si>
  <si>
    <t xml:space="preserve">A fighting game based on the franchise named gon Muskyoku was released by 07th Expansion on December 31, 2010. </t>
  </si>
  <si>
    <t>07th Expansion-released-Ōgon Musōkyoku</t>
  </si>
  <si>
    <t xml:space="preserve">The family conference occurs as usual, only this time Beatrice exists on the island as its 19th resident, introducing multiple magical elements to the story. </t>
  </si>
  <si>
    <t xml:space="preserve">Taito released a version of Legend of the Golden Witch playable on certain mobile phones on March 31, 2009. </t>
  </si>
  <si>
    <t xml:space="preserve">Umineko no Naku Koro ni Chiru was similarly remade for the PlayStation 3, subtitled  and released by Alchemist on December 15, 2011. </t>
  </si>
  <si>
    <t>Alchemist (company)-released-Umineko no Naku Koro ni Chiru</t>
  </si>
  <si>
    <t xml:space="preserve">Frontier Works began to produce a set of drama CDs for Umineko starting with the first volume  released on June 24, 2009. </t>
  </si>
  <si>
    <t xml:space="preserve">Kodansha Box began releasing novelizations of the visual novel arcs in two volume sets, beginning with Legend of the Golden Witch released on July 1, 2009 for volume one and August 4, 2009 for volume two. </t>
  </si>
  <si>
    <t xml:space="preserve">The single for "Occultics no Majo" was released on November 26, 2009 by Geneon. </t>
  </si>
  <si>
    <t xml:space="preserve">In January, 2013 VimpelCom Ltd. and the Wikimedia Foundation announced a partnership to deliver free Wikipedia access to VimpelCom customers through "Wikipedia Zero". </t>
  </si>
  <si>
    <t>XIII_(video_game)</t>
  </si>
  <si>
    <t xml:space="preserve">XIII is a first-person shooter video game developed by Ubisoft Paris and published by Ubisoft for most platforms except for the OS X version, which was published by Feral Interactive. </t>
  </si>
  <si>
    <t>XIII (video game)-developer-Ubisoft Paris</t>
  </si>
  <si>
    <t xml:space="preserve">A reimagining of XIII, called XIII: Lost Identity, was released by Anuman Interactive for Windows, Mac, iPhone and iPad on November 15, 2011. </t>
  </si>
  <si>
    <t xml:space="preserve">X-Men Legends II: Rise of Apocalypse is an action role-playing game developed primarily by Raven Software and published by Activision. </t>
  </si>
  <si>
    <t>X-Men Legends II: Rise of Apocalypse-developer-Raven Software</t>
  </si>
  <si>
    <t xml:space="preserve">Beenox ported X-Men Legends II to Microsoft Windows. </t>
  </si>
  <si>
    <t>Ghouls'n_Ghosts</t>
  </si>
  <si>
    <t>Need_for_Speed:_Hot_Pursuit_(2010_video_game)</t>
  </si>
  <si>
    <t>Prince_of_Persia:_The_Sands_of_Time</t>
  </si>
  <si>
    <t>Prince_of_Persia:_The_Two_Thrones</t>
  </si>
  <si>
    <t>Prince_of_Persia:_Warrior_Within</t>
  </si>
  <si>
    <t>The_Godfather:_The_Game</t>
  </si>
  <si>
    <t>Tom_Clancy's_Rainbow_Six_3:_Raven_Shield</t>
  </si>
  <si>
    <t>Tom_Clancy's_Splinter_Cell:_Chaos_Theory</t>
  </si>
  <si>
    <t>Tom_Clancy's_Splinter_Cell:_Conviction</t>
  </si>
  <si>
    <t>Tomb_Raider:_Legend</t>
  </si>
  <si>
    <t>Tomb_Raider:_Underworld</t>
  </si>
  <si>
    <t>Umineko:_When_They_Cry</t>
  </si>
  <si>
    <t>VimpelCom_Ltd.</t>
  </si>
  <si>
    <t>X-Men_Legends_II:_Rise_of_Apocalypse</t>
  </si>
  <si>
    <t>Google Chrome-introduced to-IOS</t>
  </si>
  <si>
    <t>Sentence</t>
  </si>
  <si>
    <t>Doc</t>
  </si>
  <si>
    <t>RDF triple</t>
  </si>
  <si>
    <t>Nov. Case</t>
  </si>
  <si>
    <t>Gameloft-release-sequel</t>
  </si>
  <si>
    <t xml:space="preserve">Castlevania was developed and published by Konami for the Famicom under its original title Akumajo Dracula. </t>
  </si>
  <si>
    <t>Chrono Trigger is a role-playing video game developed and published by Square for the Super Nintendo Entertainment System in 1995.</t>
  </si>
  <si>
    <t>Chrono Trigger-developer-Square Enix</t>
  </si>
  <si>
    <t xml:space="preserve">Square released Chrono Cross for the Sony PlayStation in 1999. </t>
  </si>
  <si>
    <t>Square (company)-released-Chrono Cross</t>
  </si>
  <si>
    <t>called</t>
  </si>
  <si>
    <t>isa</t>
  </si>
  <si>
    <t>Claro|introduce|El Nicaragua</t>
  </si>
  <si>
    <t>Claro|introduce|El Honduras</t>
  </si>
  <si>
    <t>Doom engine-developer-John D. Carmack</t>
  </si>
  <si>
    <t xml:space="preserve">The development of Doom started in 1992, when John D. Carmack developed a new 3D game engine, the Doom engine, while the rest of the id Software team finished the Wolfenstein 3D prequel, Spear of Destiny. </t>
  </si>
  <si>
    <t>3D game engine-developer-John D. Carmack</t>
  </si>
  <si>
    <t>FIFA 06 also known as FIFA Soccer 06 is developed by EA Canada and published by Electronic Arts based around the game of football.</t>
  </si>
  <si>
    <t>FIFA 06-developer-EA Canada</t>
  </si>
  <si>
    <t xml:space="preserve">Final Fantasy Dimensions, known in Japan as Final Fantasy Legends: Hikari to Yami no Senshi is a role-playing video game developed by Matrix Software and published by Square Enix for mobile devices. </t>
  </si>
  <si>
    <t>Final Fantasy Dimensions-developer-Matrix software</t>
  </si>
  <si>
    <t>EP soundtrack title|release|digitally</t>
  </si>
  <si>
    <t xml:space="preserve">Ghouls 'n Ghosts is a platform game run and gun developed by Capcom and released as an arcade game in 1988, and subsequently ported to a number of other platforms. </t>
  </si>
  <si>
    <t>Ghouls'n Ghosts-developer-Capcom</t>
  </si>
  <si>
    <t xml:space="preserve">In , Capcom released Capcom Generation 2 for the PlayStation and Saturn in Japan, a compilation which included Ghouls 'n Ghosts along with Ghosts 'n Goblins and Super Ghouls 'n Ghosts. </t>
  </si>
  <si>
    <t xml:space="preserve">Prince of Persia: The Two Thrones is an action-adventure video game developed and published by Ubisoft Montreal. </t>
  </si>
  <si>
    <t>Prince of Persia: The Two Thrones-developer-Ubisoft Montreal</t>
  </si>
  <si>
    <t>puzzle|release|weekly</t>
  </si>
  <si>
    <t xml:space="preserve">Qt is developed by Digia, who owns the Qt trademark, and the Qt Project under open governance, involving individual developers and firms working to advance Qt. </t>
  </si>
  <si>
    <t>Qt (framework)-developer-Digia</t>
  </si>
  <si>
    <t>Qt Commercial-creator-Nokia</t>
  </si>
  <si>
    <t>Qt Development Frameworks-released-Qt Windows 4</t>
  </si>
  <si>
    <t>O</t>
  </si>
  <si>
    <t>over-the-shoulder viewpoint|introduced|Resident Evil 4</t>
  </si>
  <si>
    <t>Biohazard 4 Original Soundtrack bear catalog number CPCA-10126 ~ 7|release|Japan</t>
  </si>
  <si>
    <t>Mac version|release|Feral Interactive</t>
  </si>
  <si>
    <t>(Koreferenz)</t>
  </si>
  <si>
    <t>Crystal Dynamics|develop|Different version of game</t>
  </si>
  <si>
    <t>Crystal Dynamics|develop|Xbox 360 version</t>
  </si>
  <si>
    <t>first bind volume for Legend of Golden Witch|release|Japan</t>
  </si>
  <si>
    <t>Vicarious Visions|develop|PS3</t>
  </si>
  <si>
    <t>video game|release|Microsoft Windows</t>
  </si>
  <si>
    <t>video game|release|handheld device</t>
  </si>
  <si>
    <t>Vicarious Visions|develop|Xbox 360 version</t>
  </si>
  <si>
    <t>n-Space|develop|Nintendo Wii version</t>
  </si>
  <si>
    <t>n-Space|develop|Nintendo PSP version</t>
  </si>
  <si>
    <t>n-Space|develop|Nintendo DS version</t>
  </si>
  <si>
    <t>video game|release|several console</t>
  </si>
  <si>
    <t xml:space="preserve">Nokia opened its Komrom, Hungary mobile phone factory on 5 May 2000. </t>
  </si>
  <si>
    <t>Apple Inc.-settled-Nokia</t>
  </si>
  <si>
    <t>Nokia|develop|digital portable text-based communication device</t>
  </si>
  <si>
    <t>Nokia|found|R&amp;D institute locate Brazil</t>
  </si>
  <si>
    <t>Instituto Nokia de Tecnologia-founder-Nokia</t>
  </si>
  <si>
    <t>Nokia|develop|digital encrypted text-based communication device</t>
  </si>
  <si>
    <t>Nokia-introduced-Mobira Senator</t>
  </si>
  <si>
    <t>Nokia N96|release|late 2008</t>
  </si>
  <si>
    <t>Nokia 808 PureView|launched|February 2012</t>
  </si>
  <si>
    <t>Nokia N97|release|touchscreen device landscape QWERTY slider</t>
  </si>
  <si>
    <t>Nokia N73|release|August 2006</t>
  </si>
  <si>
    <t>The iPhone is a line of smartphones designed and marketed by Apple Inc.</t>
  </si>
  <si>
    <t>The first generation iPhone was released on June 29, 2007; the most recent iPhones, the seventh-generation iPhone 5C and iPhone 5S, were introduced on September 10, 2013.</t>
  </si>
  <si>
    <t>Other functions  video games, reference works, social networking, etc.  can be enabled by downloading application programs ; as of October 2013, the App Store offered more than one million apps by Apple and third parties.</t>
  </si>
  <si>
    <t>The iPhone 3G added 3G cellular network capabilities and A-GPS location.</t>
  </si>
  <si>
    <t>Development of what was to become the iPhone began in 2004, when Apple started to gather a team of 1000 employees to work on the highly confidential "Project Purple", including Jonathan Ive, the designer behind the iPhone.</t>
  </si>
  <si>
    <t>Instead, Cingular gave Apple the liberty to develop the iPhone's hardware and software in-house and even paid Apple a fraction of its monthly service revenue , in exchange for four years of exclusive US sales, until 2011.</t>
  </si>
  <si>
    <t>Jobs unveiled the iPhone to the public on January 9, 2007, at the Macworld 2007 convention at the Moscone Center in San Francisco.</t>
  </si>
  <si>
    <t>On July 11, 2008, Apple released the iPhone 3G in twenty-two countries, including the original six.</t>
  </si>
  <si>
    <t>Apple released the iPhone 3G in upwards of eighty countries and territories.</t>
  </si>
  <si>
    <t>On January 11, 2011, Verizon announced during a media event that it had reached an agreement with Apple and would begin selling a CDMA2000 iPhone 4.</t>
  </si>
  <si>
    <t>American carrier C Spire Wireless announced that it would be carrying the iPhone 4S on October 19, 2011.</t>
  </si>
  <si>
    <t>On September 12, 2012, Apple announced the iPhone 5.</t>
  </si>
  <si>
    <t>On September 10, 2013, Apple unveiled two new iPhone models during a highly anticipated press event in Cupertino, California, U.S.</t>
  </si>
  <si>
    <t>It has no optical zoom, flash or autofocus, and does not natively support video recording. iPhone OS 2.0 introduced geotagging for photos.</t>
  </si>
  <si>
    <t>The iPhone was initially released with two options for internal storage size: 4 GB or 8 GB.</t>
  </si>
  <si>
    <t>On September 12, 2012, Apple unveiled the iPhone 5, the sixth iteration of the iPhone.</t>
  </si>
  <si>
    <t>The iPhone 3G introduced support for third-generation UMTS and HSDPA 3.6, only the iPhone 4S supports HSUPA networks , and only the iPhone 3GS and iPhone 4 support HSDPA 7.2.</t>
  </si>
  <si>
    <t>Google Chrome was introduced to the iOS on June 26, 2012.</t>
  </si>
  <si>
    <t>Apple also developed a separate application to view YouTube videos on the iPhone, which streams videos after encoding them using the H.264 codec.</t>
  </si>
  <si>
    <t>Apple has also licensed Microsoft ActiveSync and now supports the platform with the release of iPhone 2.0 firmware.</t>
  </si>
  <si>
    <t>In July 2011, Apple released iOS 4.3.5 to fix a security vulnerability with certificate validation.</t>
  </si>
  <si>
    <t>Walmart Family Mobile released the LG Optimus One in charcoal in September 2011.</t>
  </si>
  <si>
    <t>S</t>
  </si>
  <si>
    <t>After clearing out and discontinuing the LG Optimus Chic due to poor sales, Bell Mobility released the LG Optimus Net on October 27, 2011.</t>
  </si>
  <si>
    <t>LG has released two different Baseband driver versions, the one commonly referred to as "old baseband" was shipped with the official Android 2.2 ROM images, while the "new baseband" is shipped with the official Android 2.3 ROMs.</t>
  </si>
  <si>
    <t>RoboCop was released in 1988 by Nihon Bussan AV Japan.</t>
  </si>
  <si>
    <t>Broderbund released a special enhanced version, Championship Lode Runner, the following year.</t>
  </si>
  <si>
    <t>In 1984, Irem developed an arcade conversion of Lode Runner.</t>
  </si>
  <si>
    <t>Broderbund also released Spelunker for arcade machines, Atari 8-bit, Commodore 64, MSX and Nintendo Entertainment System.</t>
  </si>
  <si>
    <t>Need for Speed: Hot Pursuit is a 2010 racing video game developed by British games developer Criterion Games and published by Electronic Arts for PlayStation 3,  Xbox 360, Microsoft Windows, Wii, iOS, Android, webOS and Windows Phone.</t>
  </si>
  <si>
    <t>EA announced the Need for Speed Autolog iPhone app in late November 2010.</t>
  </si>
  <si>
    <t>Ninja Gaiden was developed by Tecmo, who also developed the Tecmo Bowl and Rygar series.</t>
  </si>
  <si>
    <t>A</t>
  </si>
  <si>
    <t>In 2004, Tecmo began releasing low-priced episodic installments of Ninja Gaiden for AT&amp;T and Verizon mobile phones on both BREW and Java platforms.</t>
  </si>
  <si>
    <t>A soundtrack CD, Ninja Ryukenden: Tecmo GSM-1, was released by Pony Canyon in February 1989.</t>
  </si>
  <si>
    <t>Ancient|release|Master System</t>
  </si>
  <si>
    <t>Ancient|release|Game Gear</t>
  </si>
  <si>
    <t>3Ds port|release|North America</t>
  </si>
  <si>
    <t>First|release|Europe</t>
  </si>
  <si>
    <t>three-disc compilation of music from Sonic Hedgehog 2|release|Japan</t>
  </si>
  <si>
    <t>three-disc compilation of music from Sonic Hedgehog Hedgehog 2|release|Japan</t>
  </si>
  <si>
    <t>First|release|Australia</t>
  </si>
  <si>
    <t>Sonic Unleashed|release|Japan</t>
  </si>
  <si>
    <t>game 's original soundtrack|release|Japan</t>
  </si>
  <si>
    <t>Sonic Unleashed|released|later</t>
  </si>
  <si>
    <t>compilation Capcom Generation 5 for Sega Saturn|release|North America</t>
  </si>
  <si>
    <t>compilation Capcom Generation 5 for PlayStation Saturn|release|North America</t>
  </si>
  <si>
    <t>Capcom|release|sequel</t>
  </si>
  <si>
    <t>competitive fighting game|released|originally</t>
  </si>
  <si>
    <t>Street Fighter II|introduce|first game include six-button configuration while offer player selection of multiple playable character each own unique fighting style</t>
  </si>
  <si>
    <t>Street Fighter II|introduce|first game include use of command-based special move</t>
  </si>
  <si>
    <t xml:space="preserve">Super Street Fighter II Turbo was released in  and was the last of the Street Fighter II releases for the arcades, which introduced powered-up special moves called Super Combos and added a new hidden character. </t>
  </si>
  <si>
    <t>Beenox|develop|Nintendo 3DS of game</t>
  </si>
  <si>
    <t>Beenox|develop|Wii version of game</t>
  </si>
  <si>
    <t xml:space="preserve">These families are: Electronic Arts announced in 2005 that players could create mobsters of their own, customizing their character's physical features, build and clothing in a very in-depth program known as "MobFace." </t>
  </si>
  <si>
    <t>Ubisoft Montreal|develop|Xbox version</t>
  </si>
  <si>
    <t>Ubisoft|release|Black Arrow</t>
  </si>
  <si>
    <t>Apple|release|software update 1.1.3</t>
  </si>
  <si>
    <t>Exient Entertainment|develop|Wii version</t>
  </si>
  <si>
    <t xml:space="preserve">Criterion released another Xbox 360 title update the following day, however, some users reported that the new update had caused their career saves and racing stats to be reset.  </t>
  </si>
  <si>
    <t>app|release|iTunes 13</t>
  </si>
  <si>
    <t>Criterion released the official second update for the consoles on 15 February 2011, addressing some minor issues and glitches.</t>
  </si>
  <si>
    <t xml:space="preserve">In addition to the free update, Criterion has released several optional, premium packs that add content like new cars and events. </t>
  </si>
  <si>
    <t xml:space="preserve">The iPhone supports SVG, CSS, HTML Canvas, and Bonjour. </t>
  </si>
  <si>
    <t>IPhone-support-Cascading Style Sheets</t>
  </si>
  <si>
    <t xml:space="preserve">An iPhone can shoot video , take photos, play music, send and receive email, browse the web, send texts, GPS navigation, tell jokes, record notes, do mathematical calculations, and receive visual voicemail. </t>
  </si>
  <si>
    <t>iPhone-send-Email</t>
  </si>
  <si>
    <t>iPhone-receive-Email</t>
  </si>
  <si>
    <t xml:space="preserve">The iPhone does not support video calling or videoconferencing on versions prior to the fourth generation, as there is only one camera on the opposite side of the screen. </t>
  </si>
  <si>
    <t>Iphone-not support-Videoconferencing</t>
  </si>
  <si>
    <t xml:space="preserve">The iPhone does not support Flash. </t>
  </si>
  <si>
    <t>IPhone-not support-Adobe Flash</t>
  </si>
  <si>
    <t>iPhone-play-music</t>
  </si>
  <si>
    <t>iPhone 4|introduce|5.0-megapixel camera (E2)</t>
  </si>
  <si>
    <t>modal</t>
  </si>
  <si>
    <t xml:space="preserve">Like the fifth-generation iPods introduced in 2005, the iPhone can play digital video, allowing users to watch TV shows and movies in widescreen. </t>
  </si>
  <si>
    <t>IPhone-play-digital video</t>
  </si>
  <si>
    <t xml:space="preserve">The iPhone 4 supports video calling using either the front or back camera over Wi-Fi, a feature Apple calls FaceTime. </t>
  </si>
  <si>
    <t>iPhone 4</t>
  </si>
  <si>
    <t>IPhone 4-support-Videotelephony</t>
  </si>
  <si>
    <t>Sony Pictures Television|produce|daily syndicated version of Jeopardy</t>
  </si>
  <si>
    <t>Jeopardy!</t>
  </si>
  <si>
    <t>The Optimus One with Google is manufactured by LG Electronics Inc..</t>
  </si>
  <si>
    <t>LG Optimus One‎-manufacturer-LG Electronics</t>
  </si>
  <si>
    <t>iOS 4.3.5</t>
  </si>
  <si>
    <t>iPhone (first gerneration), iPhone, iPhone 5C, iPhone 5S</t>
  </si>
  <si>
    <t>iPhone (first generation)</t>
  </si>
  <si>
    <t>iPhone 5</t>
  </si>
  <si>
    <t>iPhone 5C</t>
  </si>
  <si>
    <t>iPhone 5S</t>
  </si>
  <si>
    <t>Microsoft ActiveSync</t>
  </si>
  <si>
    <t>Nokia 5800 XpressMusic</t>
  </si>
  <si>
    <t>Nokia N70</t>
  </si>
  <si>
    <t>Nokia N800</t>
  </si>
  <si>
    <t>Nokia N810</t>
  </si>
  <si>
    <t>Nokia N90</t>
  </si>
  <si>
    <t>Nokia N900</t>
  </si>
  <si>
    <t>Nokia N950</t>
  </si>
  <si>
    <t>Nokia X</t>
  </si>
  <si>
    <t>Qt (software)</t>
  </si>
  <si>
    <t>Samsung Galaxy</t>
  </si>
  <si>
    <t>Nokia, Apple Inc.</t>
  </si>
  <si>
    <t>Windows Phone 7</t>
  </si>
  <si>
    <t>to acquire</t>
  </si>
  <si>
    <t>to announce</t>
  </si>
  <si>
    <t>to develop</t>
  </si>
  <si>
    <t>to found</t>
  </si>
  <si>
    <t>to introduce</t>
  </si>
  <si>
    <t>to release</t>
  </si>
  <si>
    <t>to unveil</t>
  </si>
  <si>
    <t>Case:</t>
  </si>
  <si>
    <t>Sum:</t>
  </si>
  <si>
    <t>To which percentage was step 1 (textual triple extraction) correct (=correct extraction of S_t, P_t, and O_t):</t>
  </si>
  <si>
    <t>Correct…</t>
  </si>
  <si>
    <t>Percentage: all extracted triples</t>
  </si>
  <si>
    <t>Percentage: all extracted triples whose statements are triplificable</t>
  </si>
  <si>
    <t>of all extracted triples which were assessed as extractable (=underlying statement not only representable as quadrupel or literal):</t>
  </si>
  <si>
    <t>Correct … S_t, P_t, O_t where underlying statement was assessed as triplificable</t>
  </si>
  <si>
    <t>How often has everything (S_t, P_t, O_t) been detected correctly?</t>
  </si>
  <si>
    <t>of</t>
  </si>
  <si>
    <t>are</t>
  </si>
  <si>
    <t>percent</t>
  </si>
  <si>
    <t>What proportion of the incorrect samples (one of S_t, P_t, O_t wrong) had a modale verb?</t>
  </si>
  <si>
    <t>(number of non-empty in col R)</t>
  </si>
  <si>
    <t>(S_t OR P_t OR O_t is empty AND column S (modale verb) is "empty")</t>
  </si>
  <si>
    <t>To be deleted:</t>
  </si>
  <si>
    <t>Check if there is an influence of modale verb on correct nov. detection in general (col. T=1) and w.r.t. all extracted triples (col R=1)</t>
  </si>
  <si>
    <t>Proportion w.r.t. correct novel triples:</t>
  </si>
  <si>
    <t>Proportion w.r.t. all retrieved triples:</t>
  </si>
  <si>
    <t>(col S=1 AND col T=1) / (col T=1)</t>
  </si>
  <si>
    <t>(col S=1 AND col R=1) / (col R=1)</t>
  </si>
  <si>
    <t>is</t>
  </si>
  <si>
    <t>Evaluation of step 2 (mapping to KB entities and properties)</t>
  </si>
  <si>
    <t>To what percentage was the mapping of S_t to S_KB, P_t to P_KB, and O_t to O_KB correct?</t>
  </si>
  <si>
    <t>S mapping</t>
  </si>
  <si>
    <t>P mapping</t>
  </si>
  <si>
    <t>O mapping</t>
  </si>
  <si>
    <t>correct:</t>
  </si>
  <si>
    <t>of all retrieved triples:</t>
  </si>
  <si>
    <t>Percentage:</t>
  </si>
  <si>
    <t>Focusing on incorrect mappings, what was the reason:</t>
  </si>
  <si>
    <t>xLiD problem</t>
  </si>
  <si>
    <t>disambiguation problem</t>
  </si>
  <si>
    <t>times</t>
  </si>
  <si>
    <t>problem of diffent property semantics</t>
  </si>
  <si>
    <t>no activation was performed</t>
  </si>
  <si>
    <t>activation makes no sense</t>
  </si>
  <si>
    <r>
      <t>Out of these, … facts have been assessed as novel triples (manually): (=</t>
    </r>
    <r>
      <rPr>
        <b/>
        <sz val="11"/>
        <color theme="1"/>
        <rFont val="Calibri"/>
        <family val="2"/>
        <scheme val="minor"/>
      </rPr>
      <t>Number of novel triples in gold standard (frequency)</t>
    </r>
    <r>
      <rPr>
        <sz val="11"/>
        <color theme="1"/>
        <rFont val="Calibri"/>
        <family val="2"/>
        <scheme val="minor"/>
      </rPr>
      <t>)</t>
    </r>
  </si>
  <si>
    <t>[col K]</t>
  </si>
  <si>
    <t>Precision:</t>
  </si>
  <si>
    <t>in total:</t>
  </si>
  <si>
    <t>For each case: (proportion of col R AND col T have same case)</t>
  </si>
  <si>
    <t>In total:</t>
  </si>
  <si>
    <t>Recall for case:</t>
  </si>
  <si>
    <t>Textual triple</t>
  </si>
  <si>
    <t xml:space="preserve">Claro was introduced in El Salvador, Honduras and Nicaragua in September 2006 as a rebranding of the former PCS Digital, Alo, Personal and Enitel. </t>
  </si>
  <si>
    <t xml:space="preserve">The daily syndicated version of Jeopardy! is produced by Sony Pictures Television . </t>
  </si>
  <si>
    <t xml:space="preserve">The iPhone 4 introduced a 5.0-megapixel camera that can record video at 720p resolution, considered high-definition. </t>
  </si>
  <si>
    <t xml:space="preserve">The app was released on iTunes on 13 December 2010. </t>
  </si>
  <si>
    <t xml:space="preserve">The Wii version was developed by Exient Entertainment. </t>
  </si>
  <si>
    <t xml:space="preserve">On January 15, 2008, Apple released software update 1.1.3, allowing users to create "Web Clips", home screen icons that resemble apps that open a user-defined page in Safari. </t>
  </si>
  <si>
    <t>Apple released home screen icons that resemble apps that open a user-defined page in Safari.</t>
  </si>
  <si>
    <t xml:space="preserve">The Xbox version was developed by Ubisoft Montreal. </t>
  </si>
  <si>
    <t>The Nintendo 3DS and Wii versions of the game also is developed by Beenox.</t>
  </si>
  <si>
    <t>Street Fighter II is introduced in the first game including the use of command-based special moves and a six-button configuration while offering players a selection of multiple playable characters each with their own unique fighting style.</t>
  </si>
  <si>
    <t xml:space="preserve">Street Fighter II: The World Warrior is a competitive fighting game originally released for the arcades in 1991. </t>
  </si>
  <si>
    <t xml:space="preserve">Another impact it had on the gaming industry was the concept of revisions, with Capcom continuously upgrading and expanding the arcade game instead of simply releasing a sequel, paving the way for the patches and downloadable content found in modern video games. </t>
  </si>
  <si>
    <t xml:space="preserve">The original Street Fighter II was included along with Champion Edition and Hyper Fighting in the compilation Capcom Generation 5 for the PlayStation and Sega Saturn, which was released in North America and Europe under the title of Street Fighter Collection 2. </t>
  </si>
  <si>
    <t xml:space="preserve">The game's original soundtrack was released in Japan on January 28, 2009. </t>
  </si>
  <si>
    <t>Sonic Unleashed later is released as in Japan.</t>
  </si>
  <si>
    <t xml:space="preserve">On October 19, 2011, a three-disc compilation of music from Sonic the Hedgehog and Sonic the Hedgehog 2 was released in Japan. </t>
  </si>
  <si>
    <t xml:space="preserve">First released in North America, Europe, and Australia on June 23, 1991, the game is the first installment in the Sonic the Hedgehog series, chronicling the adventures of the titular character in his quest to defeat the series' antagonist Dr. Robotnik. </t>
  </si>
  <si>
    <t xml:space="preserve">On October 19, 2011, twenty years after the game's release, a three-disc compilation of music from Sonic the Hedgehog and Sonic the Hedgehog 2 was released in Japan. </t>
  </si>
  <si>
    <t xml:space="preserve">The 3Ds port was also released in PAL regions and North America in December 5, 2013. </t>
  </si>
  <si>
    <t xml:space="preserve">Nokia N73 released in August 2006, with 3G and a front camera. </t>
  </si>
  <si>
    <t xml:space="preserve">In early 2009, the Nokia N97 was released, a touchscreen device with a landscape QWERTY slider that focused on social networking. </t>
  </si>
  <si>
    <t xml:space="preserve">The attempt failed and the Nokia 808 PureView, launched in February 2012, was the last Symbian smartphone. </t>
  </si>
  <si>
    <t>The Nokia N96 is released in late 2008.</t>
  </si>
  <si>
    <t>Nokia developed a digital portable and encrypted text-based communications device.</t>
  </si>
  <si>
    <t>Nokia founded a R&amp;D institute located in Brazil.</t>
  </si>
  <si>
    <t xml:space="preserve">The success of the X-Men Legends series led Raven Software, Marvel, and Activision to create the video game , which was released on several consoles, handheld devices and Microsoft Windows in 2007. </t>
  </si>
  <si>
    <t xml:space="preserve">Vicarious Visions developed the PS3 and Xbox 360 versions, while n-Space developed the Nintendo DS, PSP and Wii versions.  </t>
  </si>
  <si>
    <t xml:space="preserve">The first bound volume for Legend of the Golden Witch was released in Japan on June 21, 2008 under Square Enix's Gangan Comics imprint. </t>
  </si>
  <si>
    <t xml:space="preserve">Crystal Dynamics developed the Xbox 360 version and collaborated with Nixxes Software for the PC and PlayStation 3 versions. </t>
  </si>
  <si>
    <t xml:space="preserve">Different versions of the game were developed by Crystal Dynamics, Buzz Monkey Software, Nixxes Software and Santa Cruz Games, all published by Eidos Interactive. </t>
  </si>
  <si>
    <t xml:space="preserve">The Mac version was developed by Crystal Dynamics and released by Feral Interactive. </t>
  </si>
  <si>
    <t xml:space="preserve">An album titled Biohazard 4 Original Soundtrack, bearing the catalog number CPCA-10126~7, was released in Japan on December 22, 2005, for the retail price of 2,500. </t>
  </si>
  <si>
    <t xml:space="preserve">The over-the-shoulder viewpoint introduced in Resident Evil 4 has later become standard in third-person shooters, including titles ranging from Gears of War to . </t>
  </si>
  <si>
    <t xml:space="preserve">The first unlockable puzzle was made available on the day of the game's release, and new puzzles were released weekly for half a year, every Sunday. </t>
  </si>
  <si>
    <t xml:space="preserve">An EP soundtrack titled   was also released digitally in Japan on iTunes and mora music store on August 31, 2012. </t>
  </si>
  <si>
    <t>http://dbpedia.org/resource/Claro_Americas http://dbpedia.org/property/introduced null</t>
  </si>
  <si>
    <t>null http://dbpedia.org/property/release http://dbpedia.org/resource/Digital_distribution</t>
  </si>
  <si>
    <t>http://dbpedia.org/resource/Puzzle http://dbpedia.org/property/release null</t>
  </si>
  <si>
    <t>null http://dbpedia.org/property/introduced http://dbpedia.org/resource/Resident_Evil_4</t>
  </si>
  <si>
    <t>http://dbpedia.org/resource/Mac_OS http://dbpedia.org/property/release http://dbpedia.org/resource/Feral_Interactive</t>
  </si>
  <si>
    <t>null http://dbpedia.org/property/release http://dbpedia.org/resource/Japan</t>
  </si>
  <si>
    <t>null http://dbpedia.org/ontology/developer http://dbpedia.org/resource/Crystal_Dynamics</t>
  </si>
  <si>
    <t>http://dbpedia.org/resource/PlayStation_3 http://dbpedia.org/ontology/developer http://dbpedia.org/resource/Vicarious_Visions</t>
  </si>
  <si>
    <t>http://dbpedia.org/resource/Video_game http://dbpedia.org/property/release http://dbpedia.org/resource/Microsoft_Windows</t>
  </si>
  <si>
    <t>http://dbpedia.org/resource/Video_game http://dbpedia.org/property/release http://dbpedia.org/resource/Mobile_device</t>
  </si>
  <si>
    <t>null http://dbpedia.org/ontology/developer http://dbpedia.org/resource/Vicarious_Visions</t>
  </si>
  <si>
    <t>null http://dbpedia.org/ontology/developer http://dbpedia.org/resource/N-Space</t>
  </si>
  <si>
    <t>http://dbpedia.org/resource/Video_game http://dbpedia.org/property/release null</t>
  </si>
  <si>
    <t>null http://dbpedia.org/ontology/developer http://dbpedia.org/resource/Nokia</t>
  </si>
  <si>
    <t>null http://dbpedia.org/property/founder http://dbpedia.org/resource/Nokia</t>
  </si>
  <si>
    <t>OS</t>
  </si>
  <si>
    <t>http://dbpedia.org/resource/Nokia_N96 http://dbpedia.org/property/release null</t>
  </si>
  <si>
    <t>Nokia N96</t>
  </si>
  <si>
    <t>http://dbpedia.org/resource/Nokia_808_PureView http://dbpedia.org/property/launched null</t>
  </si>
  <si>
    <t>Nokia 808 PureView</t>
  </si>
  <si>
    <t>http://dbpedia.org/resource/Nokia_N97 http://dbpedia.org/property/release null</t>
  </si>
  <si>
    <t>http://dbpedia.org/resource/Nokia_N73 http://dbpedia.org/property/release null</t>
  </si>
  <si>
    <t>Nokia N73</t>
  </si>
  <si>
    <t>null http://dbpedia.org/property/release http://dbpedia.org/resource/Master_System</t>
  </si>
  <si>
    <t>null http://dbpedia.org/property/release http://dbpedia.org/resource/Sega_Game_Gear</t>
  </si>
  <si>
    <t>null http://dbpedia.org/property/release http://dbpedia.org/resource/North_America</t>
  </si>
  <si>
    <t>null http://dbpedia.org/property/release http://dbpedia.org/resource/Europe</t>
  </si>
  <si>
    <t>null http://dbpedia.org/property/release http://dbpedia.org/resource/Australia</t>
  </si>
  <si>
    <t>http://dbpedia.org/resource/Sonic_Unleashed http://dbpedia.org/property/released http://dbpedia.org/resource/Japan</t>
  </si>
  <si>
    <t>http://dbpedia.org/resource/Sonic_Unleashed http://dbpedia.org/property/released null</t>
  </si>
  <si>
    <t>http://dbpedia.org/resource/Capcom http://dbpedia.org/property/release null</t>
  </si>
  <si>
    <t>http://dbpedia.org/resource/Fighting_game http://dbpedia.org/property/released null</t>
  </si>
  <si>
    <t>http://dbpedia.org/resource/Street_Fighter_II http://dbpedia.org/property/introduced null</t>
  </si>
  <si>
    <t>null http://dbpedia.org/ontology/developer http://dbpedia.org/resource/Beenox</t>
  </si>
  <si>
    <t xml:space="preserve"> null http://dbpedia.org/ontology/developer http://dbpedia.org/resource/Beenox</t>
  </si>
  <si>
    <t>null http://dbpedia.org/ontology/developer http://dbpedia.org/resource/Ubisoft_Montreal</t>
  </si>
  <si>
    <t>http://dbpedia.org/resource/Ubisoft http://dbpedia.org/property/release null</t>
  </si>
  <si>
    <t>http://dbpedia.org/resource/Apple_Inc. http://dbpedia.org/property/release null</t>
  </si>
  <si>
    <t>null http://dbpedia.org/ontology/developer http://dbpedia.org/resource/Exient_Entertainment</t>
  </si>
  <si>
    <t>http://dbpedia.org/resource/Mobile_app http://dbpedia.org/property/release null</t>
  </si>
  <si>
    <t>http://dbpedia.org/resource/IPhone_4 http://dbpedia.org/property/introduced null</t>
  </si>
  <si>
    <t>IPhone 4</t>
  </si>
  <si>
    <t>null http://dbpedia.org/ontology/producer http://dbpedia.org/resource/Sony_Pictures_Television</t>
  </si>
  <si>
    <t>Sony Pictures Television</t>
  </si>
  <si>
    <t>Cause of wrong novelty detection</t>
  </si>
  <si>
    <t>Verb (different meaning; different preposition)</t>
  </si>
  <si>
    <t>Verb (different meaning; different preposition), general term</t>
  </si>
  <si>
    <t>general term</t>
  </si>
  <si>
    <t>Verb (different meaning; different preposition), literal</t>
  </si>
  <si>
    <t>coreference, different relation</t>
  </si>
  <si>
    <t>Coreferences as entities and therefore counted separately:</t>
  </si>
  <si>
    <t>quadrupel, Verb (different meaning; different preposition)</t>
  </si>
  <si>
    <t>literal, general term</t>
  </si>
  <si>
    <t>Verb (different meaning; different preposition), coreference</t>
  </si>
  <si>
    <t>coreference</t>
  </si>
  <si>
    <t>Apple Inc.-release-Home creen icons</t>
  </si>
  <si>
    <t>coreference, general term</t>
  </si>
  <si>
    <t>Searched entities</t>
  </si>
  <si>
    <t>Searched relations</t>
  </si>
  <si>
    <t>all false positives, also coreferences, taken into consideration</t>
  </si>
  <si>
    <t>coreferences not considered in set of false positives</t>
  </si>
  <si>
    <t>Proportion of facts in gold standard data set which are not representable as triple, but have at least 2 entities in relation to each other and which are only representable as quadrupel / n-ary tupel.</t>
  </si>
  <si>
    <t>What is the proportion of is-a constructions etc. in the set of gold standard statements?</t>
  </si>
  <si>
    <t>Does this set of is-a-construction-statements have a negative effect on the nov. Det. Performance?</t>
  </si>
  <si>
    <t>triples of</t>
  </si>
  <si>
    <t>This is</t>
  </si>
  <si>
    <t>have this issue in the underlying sentence, were detected, and are correct</t>
  </si>
  <si>
    <t>Number of manually found facts with at least 2 entities (connected by a linguistically represented relation (often: verb); retrieved by all queries (i.e. one entity is searched entity or relation is searched. relation): (Only gold standard)</t>
  </si>
  <si>
    <t>Regarding only statements in gold standard:</t>
  </si>
  <si>
    <t>Number of retrieved nov. Triples by nov. Case</t>
  </si>
  <si>
    <t>[col R in Raw_data_by_queries + col C in False_positives_not_in_gold_std]</t>
  </si>
  <si>
    <t>Regarding all retrieved novel triples, given our queries (in gold standard + false positives which are not in gold standard):</t>
  </si>
  <si>
    <t>is-a-relation, parenthesis, etc.</t>
  </si>
  <si>
    <t>particible construction</t>
  </si>
  <si>
    <t>What is the proportion of is-a-constructions etc. in the set of all evaluated statements?</t>
  </si>
  <si>
    <t xml:space="preserve">Capcom later released in North America Capcom Classics Collection Vol. 1 for the PlayStation 2 and Xbox in  and Capcom Classics Collection: Reloaded for the PlayStation Portable in , which includes all the Capcom Generations titles. </t>
  </si>
  <si>
    <t>(Caution: not taking into account: case A)</t>
  </si>
  <si>
    <t>coreferences and the relation problem of "released " not considered in set of false positives. This is only a prediction, no post-apriori evaluation!</t>
  </si>
  <si>
    <t>This box only hypothetical: What would be if all "release" relations would be detected correctly?</t>
  </si>
  <si>
    <t>ignoring coreferences and the relation problem of "released " would be detected always correctly (with correct case)</t>
  </si>
  <si>
    <r>
      <t>Query</t>
    </r>
    <r>
      <rPr>
        <sz val="11"/>
        <color theme="1"/>
        <rFont val="Calibri"/>
        <family val="2"/>
        <scheme val="minor"/>
      </rPr>
      <t xml:space="preserve"> (entity or relation which needs to be in novel triple)</t>
    </r>
  </si>
  <si>
    <t>Document (Dbpedia-Label)</t>
  </si>
  <si>
    <t>Line no. in doc.</t>
  </si>
  <si>
    <r>
      <rPr>
        <b/>
        <sz val="11"/>
        <rFont val="Calibri"/>
        <family val="2"/>
        <scheme val="minor"/>
      </rPr>
      <t>Sentences where two entities</t>
    </r>
    <r>
      <rPr>
        <sz val="11"/>
        <rFont val="Calibri"/>
        <family val="2"/>
        <scheme val="minor"/>
      </rPr>
      <t xml:space="preserve"> occur which are connected by some relation. (Sent. with one entity and one literal are removed; also sentences where subject/object is only coreference.) One line for each triple.</t>
    </r>
  </si>
  <si>
    <t>Occurrence of "query entities" (for gold std. creation)</t>
  </si>
  <si>
    <t>Occurrence of "query relations" (for gold std. creation)</t>
  </si>
  <si>
    <t>Characteristics of relation</t>
  </si>
  <si>
    <t>Entities are in binary relation to each other. (S-V-O, no literal or quadrupel)</t>
  </si>
  <si>
    <t>Entities in binary relation, but relation expressed as particible</t>
  </si>
  <si>
    <t>Relation detected, but statement only representable as quadruple or literal (also, if object is too general), i.e. no triple relation, no KB import, but at least 2 entities</t>
  </si>
  <si>
    <t>Would it be a novel triple? (ground truth) What is the novelty case?</t>
  </si>
  <si>
    <t>Corresponding novel triple is:</t>
  </si>
  <si>
    <r>
      <t>Novel triple, but parts of the semantics of the statement in the text gets lost. Hence, no KB import useful.</t>
    </r>
    <r>
      <rPr>
        <b/>
        <sz val="11"/>
        <color theme="1"/>
        <rFont val="Calibri"/>
        <family val="2"/>
        <scheme val="minor"/>
      </rPr>
      <t/>
    </r>
  </si>
  <si>
    <t>Triple not novel, but already in KB (case A)</t>
  </si>
  <si>
    <t>Triple not novel, since too irrelevant (at least 2 parts of triple not in KB)</t>
  </si>
  <si>
    <r>
      <t xml:space="preserve">Sentence contains (i) noun phrase and particible construction (cf. The iPhone 5 is a touchscreen smartphone developed by Apple Inc.) or (ii) parentesis (e.g., </t>
    </r>
    <r>
      <rPr>
        <sz val="10"/>
        <color theme="1"/>
        <rFont val="Calibri"/>
        <family val="2"/>
        <scheme val="minor"/>
      </rPr>
      <t>App Store, an online application … for … ) or similar.</t>
    </r>
  </si>
  <si>
    <t>Novel triple in output, i.e. detected? Which novelty case in output?</t>
  </si>
  <si>
    <t>If yes, with modale verb?</t>
  </si>
  <si>
    <t>Triple in output correct? (i.e. correct novelty case, correct entities and relations as in gold standard)</t>
  </si>
  <si>
    <t>Where was the textual triple extraction correct?</t>
  </si>
  <si>
    <t>s_t</t>
  </si>
  <si>
    <t>p_t</t>
  </si>
  <si>
    <t>s</t>
  </si>
  <si>
    <t>p</t>
  </si>
  <si>
    <t>o</t>
  </si>
  <si>
    <t>Correct KB mapping, given textual triple?</t>
  </si>
  <si>
    <t>If novel triple detected as wrong: Why?</t>
  </si>
  <si>
    <r>
      <rPr>
        <b/>
        <sz val="11"/>
        <color theme="1"/>
        <rFont val="Calibri"/>
        <family val="2"/>
        <scheme val="minor"/>
      </rPr>
      <t>A coreference was matched</t>
    </r>
    <r>
      <rPr>
        <sz val="11"/>
        <color theme="1"/>
        <rFont val="Calibri"/>
        <family val="2"/>
        <scheme val="minor"/>
      </rPr>
      <t xml:space="preserve"> (e.g., "the game" to :Game)</t>
    </r>
  </si>
  <si>
    <t>Surface form detected correctly, but not in xLiD/Dbpedia (xLiD problem). If yes, S or O affected?</t>
  </si>
  <si>
    <t>Wrong disambiguation? S or O affected?</t>
  </si>
  <si>
    <t>p_t correctly detected, but p in KB is wrong or unsuitable (different semantics)</t>
  </si>
  <si>
    <t>Transformation into active voice is necessary, but has not happened.</t>
  </si>
  <si>
    <t>Transformation into active voice makes no sense, but happened.</t>
  </si>
  <si>
    <t>Evaluation of step 1 (textual triple extraction)</t>
  </si>
  <si>
    <t>Novel triple in output, i.e. detected? Which novelty class in output?</t>
  </si>
  <si>
    <t>Would it be a novel triple? (ground truth) What is the novelty class?</t>
  </si>
  <si>
    <t>Triple in output correct? (i.e. correct novelty class, correct entities and relations as in gold standard)</t>
  </si>
  <si>
    <t>Triple not novel, but already in KB (novelty class A)</t>
  </si>
  <si>
    <t>Lode_Runner.txt</t>
  </si>
  <si>
    <t xml:space="preserve">Hudson Soft also announced a version of Lode Runner for the Nintendo DS and released in 2006. </t>
  </si>
  <si>
    <t>hudson soft|also announce a version of|lode runner</t>
  </si>
  <si>
    <t>http://dbpedia.org/resource/Lode_Runner</t>
  </si>
  <si>
    <t>http://dbpedia.org/resource/Video</t>
  </si>
  <si>
    <t>FIFA_06.txt</t>
  </si>
  <si>
    <t xml:space="preserve">FIFA 06, also known as FIFA Soccer 06, is a video game developed by EA Canada and published by Electronic Arts based around the game of football. </t>
  </si>
  <si>
    <t>fifa 06|be a video game develop by|ea canada</t>
  </si>
  <si>
    <t>http://dbpedia.org/resource/FIFA_06</t>
  </si>
  <si>
    <t>http://dbpedia.org/resource/Japan</t>
  </si>
  <si>
    <t>IPhone.txt</t>
  </si>
  <si>
    <t xml:space="preserve">The iPhone includes software that allows the user to upload, view, and email photos taken with the camera. </t>
  </si>
  <si>
    <t>the iphone|include|software</t>
  </si>
  <si>
    <t>http://dbpedia.org/resource/Software</t>
  </si>
  <si>
    <t>apple|release|software</t>
  </si>
  <si>
    <t>Ninja_Gaiden_(Nintendo_Entertainment_System).txt</t>
  </si>
  <si>
    <t xml:space="preserve">Ninja Gaiden was developed by Tecmo, who also developed the Tecmo Bowl and Rygar series. </t>
  </si>
  <si>
    <t>ninja gaiden|be develop by|tecmo</t>
  </si>
  <si>
    <t>http://dbpedia.org/resource/Ninja_Gaiden</t>
  </si>
  <si>
    <t>Chrono_Trigger.txt</t>
  </si>
  <si>
    <t>http://dbpedia.org/resource/Chrono_Trigger</t>
  </si>
  <si>
    <t>LG_Optimus_One.txt</t>
  </si>
  <si>
    <t xml:space="preserve">In Canada, the LG Optimus One is sold by Telus Mobility since December 2010 and its brand Koodo Mobile since February 2011, with UMTS frequency at 850, 1900, and 2100 MHz. </t>
  </si>
  <si>
    <t>the lg optimus one|be sell by|telus mobility</t>
  </si>
  <si>
    <t>http://dbpedia.org/resource/Telus_Mobility</t>
  </si>
  <si>
    <t>Brain_Challenge.txt</t>
  </si>
  <si>
    <t xml:space="preserve">A version for WiiWare was released in Japan on October 14, 2008, in Europe on November 7, 2008 and in North America on November 10, 2008. </t>
  </si>
  <si>
    <t>wiiware|be release in|japan</t>
  </si>
  <si>
    <t>Sentence no.</t>
  </si>
  <si>
    <t>Subject - Output RDF triple</t>
  </si>
  <si>
    <t>Predicate - Output RDF triple</t>
  </si>
  <si>
    <t>Object - Output RDF triple</t>
  </si>
  <si>
    <t>http://dbpedia.org/resource/Hudson_Soft</t>
  </si>
  <si>
    <t>null</t>
  </si>
  <si>
    <t>http://dbpedia.org/resource/EA_Canada</t>
  </si>
  <si>
    <t>http://dbpedia.org/property/developer</t>
  </si>
  <si>
    <t>http://dbpedia.org/resource/IPhone</t>
  </si>
  <si>
    <t>http://dbpedia.org/resource/Apple</t>
  </si>
  <si>
    <t>http://dbpedia.org/property/released</t>
  </si>
  <si>
    <t>http://dbpedia.org/resource/Tecmo</t>
  </si>
  <si>
    <t>http://dbpedia.org/resource/LG_Optimus_One</t>
  </si>
  <si>
    <t>http://dbpedia.org/resource/WiiWare</t>
  </si>
  <si>
    <t>http://dbpedia.org/resource/GameSpot</t>
  </si>
  <si>
    <t>gamespot|include|chrono trigger</t>
  </si>
  <si>
    <t xml:space="preserve">GameSpot included Chrono Trigger in "The Greatest Games of All Time" list released in April 2006, and it also appeared as 28th on an "All Time Top 100" list in a poll conducted by Japanese magazine Famitsu the same year. </t>
  </si>
  <si>
    <t>http://dbpedia.org/resource/FaceTime</t>
  </si>
  <si>
    <t>apple|call|facetime</t>
  </si>
  <si>
    <t>http://dbpedia.org/resource/Smartphone</t>
  </si>
  <si>
    <t>the iphone|be a line of|smartphone</t>
  </si>
  <si>
    <t xml:space="preserve">The iPhone is a line of smartphones designed and marketed by Apple Inc. </t>
  </si>
  <si>
    <t>an iphone|can shoot|video</t>
  </si>
  <si>
    <t>http://dbpedia.org/resource/Microsoft</t>
  </si>
  <si>
    <t>the iphone|alone exceed the total of|microsoft</t>
  </si>
  <si>
    <t xml:space="preserve">By the quarter ended March 31, 2012, Apple's sales from the iPhone alone exceeded the total of Microsoft from all of its businesses . </t>
  </si>
  <si>
    <t>Apple Inc., iPhone, Microsoft</t>
  </si>
  <si>
    <t>to announce, to release</t>
  </si>
  <si>
    <t>Detected as novel triple in ReVerb-baseline. Novelty class?</t>
  </si>
  <si>
    <t>Novelty class of ReVerb baseline correct (if triple is in ground truth)?</t>
  </si>
  <si>
    <t>false positive not in gold standard, reason: only genitive, no s-p-o structure</t>
  </si>
  <si>
    <t>iPhone-shoot-Video</t>
  </si>
  <si>
    <t>Textual Triple of ReVerb baseline</t>
  </si>
  <si>
    <t>Apple</t>
  </si>
  <si>
    <t>IPhone-include-Software</t>
  </si>
  <si>
    <t>On January 15, 2008, Apple released software update 1.1.3, allowing users to create "Web Clips", home screen icons that resemble apps that open a user-defined page in Safari.</t>
  </si>
  <si>
    <t>Extracted novel triples fulfilling the user queries, retrieved by ReVerb baseline. 28 triples extracted without using user queries, 12 triples regarding all used queries.</t>
  </si>
  <si>
    <t>Evaluation of baseline (ReVerb)</t>
  </si>
  <si>
    <t xml:space="preserve"> only genitive, no s-p-o structure</t>
  </si>
  <si>
    <t>Reason</t>
  </si>
  <si>
    <t>of all extracted triples</t>
  </si>
  <si>
    <t>False positives of main approach (Statements with queried entities or relations detected by novelty detection approach, but not in gold standard)</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</si>
</sst>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b/>
      <i/>
      <sz val="11"/>
      <color theme="1"/>
      <name val="Calibri"/>
      <family val="2"/>
      <scheme val="minor"/>
    </font>
    <font>
      <sz val="10"/>
      <color theme="1"/>
      <name val="Calibri"/>
      <family val="2"/>
      <scheme val="minor"/>
    </font>
    <font>
      <b/>
      <sz val="11"/>
      <color theme="5" tint="-0.249977111117893"/>
      <name val="Calibri"/>
      <family val="2"/>
      <scheme val="minor"/>
    </font>
    <font>
      <sz val="11"/>
      <color rgb="FFFF0000"/>
      <name val="Calibri"/>
      <family val="2"/>
      <scheme val="minor"/>
    </font>
    <font>
      <b/>
      <sz val="11"/>
      <color theme="3" tint="-0.249977111117893"/>
      <name val="Calibri"/>
      <family val="2"/>
      <scheme val="minor"/>
    </font>
    <font>
      <b/>
      <sz val="11"/>
      <color theme="3" tint="0.79998168889431442"/>
      <name val="Calibri"/>
      <family val="2"/>
      <scheme val="minor"/>
    </font>
    <font>
      <sz val="11"/>
      <color theme="1" tint="0.34998626667073579"/>
      <name val="Calibri"/>
      <family val="2"/>
      <scheme val="minor"/>
    </font>
    <font>
      <i/>
      <sz val="11"/>
      <color theme="3"/>
      <name val="Calibri"/>
      <family val="2"/>
      <scheme val="minor"/>
    </font>
    <font>
      <b/>
      <i/>
      <sz val="11"/>
      <color theme="3"/>
      <name val="Calibri"/>
      <family val="2"/>
      <scheme val="minor"/>
    </font>
    <font>
      <b/>
      <sz val="11"/>
      <color theme="1" tint="0.34998626667073579"/>
      <name val="Calibri"/>
      <family val="2"/>
      <scheme val="minor"/>
    </font>
    <font>
      <i/>
      <sz val="11"/>
      <color theme="1" tint="0.34998626667073579"/>
      <name val="Calibri"/>
      <family val="2"/>
      <scheme val="minor"/>
    </font>
    <font>
      <b/>
      <i/>
      <sz val="10"/>
      <name val="Calibri"/>
      <family val="2"/>
      <scheme val="minor"/>
    </font>
    <font>
      <b/>
      <i/>
      <sz val="10"/>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rgb="FFFFC000"/>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109">
    <xf numFmtId="0" fontId="0" fillId="0" borderId="0" xfId="0"/>
    <xf numFmtId="0" fontId="0" fillId="0" borderId="0" xfId="0" applyAlignment="1">
      <alignment wrapText="1"/>
    </xf>
    <xf numFmtId="0" fontId="2" fillId="0" borderId="0" xfId="0" applyFont="1" applyAlignment="1">
      <alignment vertical="top" wrapText="1" shrinkToFit="1"/>
    </xf>
    <xf numFmtId="0" fontId="0" fillId="0" borderId="0" xfId="0" applyAlignment="1">
      <alignment vertical="top" wrapText="1"/>
    </xf>
    <xf numFmtId="0" fontId="0" fillId="2" borderId="0" xfId="0" applyFill="1"/>
    <xf numFmtId="0" fontId="0" fillId="2" borderId="0" xfId="0" applyFill="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1" fillId="0" borderId="0" xfId="0" applyFont="1" applyAlignment="1">
      <alignment vertical="top" wrapText="1"/>
    </xf>
    <xf numFmtId="0" fontId="0" fillId="0" borderId="0" xfId="0" applyNumberFormat="1" applyAlignment="1">
      <alignment wrapText="1"/>
    </xf>
    <xf numFmtId="0" fontId="0" fillId="3" borderId="1" xfId="0" applyFill="1" applyBorder="1" applyAlignment="1">
      <alignment vertical="top" wrapText="1"/>
    </xf>
    <xf numFmtId="0" fontId="0" fillId="3" borderId="0" xfId="0" applyFill="1"/>
    <xf numFmtId="0" fontId="0" fillId="4" borderId="1" xfId="0" applyFill="1" applyBorder="1" applyAlignment="1">
      <alignment vertical="top" wrapText="1"/>
    </xf>
    <xf numFmtId="0" fontId="0" fillId="4" borderId="0" xfId="0" applyFill="1" applyBorder="1" applyAlignment="1">
      <alignment vertical="top" wrapText="1"/>
    </xf>
    <xf numFmtId="0" fontId="0" fillId="4" borderId="2" xfId="0" applyFill="1" applyBorder="1" applyAlignment="1">
      <alignment vertical="top" wrapText="1"/>
    </xf>
    <xf numFmtId="0" fontId="0" fillId="4" borderId="0" xfId="0" applyFill="1" applyAlignment="1">
      <alignment vertical="top" wrapText="1"/>
    </xf>
    <xf numFmtId="0" fontId="1" fillId="4" borderId="0" xfId="0" applyFont="1" applyFill="1" applyAlignment="1">
      <alignment vertical="top" wrapText="1"/>
    </xf>
    <xf numFmtId="0" fontId="0" fillId="4" borderId="0" xfId="0" applyFill="1"/>
    <xf numFmtId="0" fontId="1" fillId="0" borderId="0" xfId="0" applyFont="1"/>
    <xf numFmtId="0" fontId="1" fillId="0" borderId="0" xfId="0" applyFont="1" applyAlignment="1">
      <alignment wrapText="1"/>
    </xf>
    <xf numFmtId="0" fontId="0" fillId="5" borderId="0" xfId="0" applyFill="1"/>
    <xf numFmtId="0" fontId="0" fillId="6" borderId="0" xfId="0" applyFill="1"/>
    <xf numFmtId="0" fontId="0" fillId="6" borderId="0" xfId="0" applyFill="1" applyAlignment="1">
      <alignment vertical="top" wrapText="1"/>
    </xf>
    <xf numFmtId="0" fontId="0" fillId="0" borderId="0" xfId="0" applyFill="1"/>
    <xf numFmtId="0" fontId="0" fillId="0" borderId="0" xfId="0" applyFill="1" applyAlignment="1">
      <alignment wrapText="1"/>
    </xf>
    <xf numFmtId="0" fontId="2" fillId="7" borderId="0" xfId="0" applyFont="1" applyFill="1" applyAlignment="1">
      <alignment wrapText="1"/>
    </xf>
    <xf numFmtId="0" fontId="2" fillId="7" borderId="0" xfId="0" applyFont="1" applyFill="1"/>
    <xf numFmtId="0" fontId="2" fillId="0" borderId="0" xfId="0" applyFont="1" applyFill="1"/>
    <xf numFmtId="49" fontId="0" fillId="2" borderId="0" xfId="0" applyNumberFormat="1" applyFill="1"/>
    <xf numFmtId="49" fontId="0" fillId="0" borderId="0" xfId="0" applyNumberFormat="1"/>
    <xf numFmtId="49" fontId="0" fillId="0" borderId="0" xfId="0" applyNumberFormat="1" applyFill="1"/>
    <xf numFmtId="49" fontId="2" fillId="0" borderId="0" xfId="0" applyNumberFormat="1" applyFont="1"/>
    <xf numFmtId="49" fontId="8" fillId="0" borderId="0" xfId="0" applyNumberFormat="1" applyFont="1"/>
    <xf numFmtId="49" fontId="0" fillId="0" borderId="0" xfId="0" applyNumberFormat="1" applyAlignment="1">
      <alignment wrapText="1"/>
    </xf>
    <xf numFmtId="0" fontId="0" fillId="8" borderId="0" xfId="0" applyFill="1"/>
    <xf numFmtId="0" fontId="0" fillId="0" borderId="0" xfId="0" applyAlignment="1">
      <alignment horizontal="center"/>
    </xf>
    <xf numFmtId="0" fontId="0" fillId="5" borderId="0" xfId="0" applyFill="1" applyAlignment="1">
      <alignment wrapText="1"/>
    </xf>
    <xf numFmtId="0" fontId="2" fillId="8" borderId="0" xfId="0" applyFont="1" applyFill="1"/>
    <xf numFmtId="0" fontId="1" fillId="8" borderId="0" xfId="0" applyFont="1" applyFill="1"/>
    <xf numFmtId="0" fontId="0" fillId="0" borderId="0" xfId="0" applyNumberFormat="1"/>
    <xf numFmtId="0" fontId="1" fillId="0" borderId="0" xfId="0" applyNumberFormat="1" applyFont="1"/>
    <xf numFmtId="0" fontId="0" fillId="0" borderId="0" xfId="0" applyAlignment="1"/>
    <xf numFmtId="0" fontId="0" fillId="0" borderId="1" xfId="0" applyBorder="1"/>
    <xf numFmtId="0" fontId="4" fillId="0" borderId="1" xfId="0" applyFont="1" applyBorder="1"/>
    <xf numFmtId="0" fontId="0" fillId="0" borderId="0" xfId="0" applyAlignment="1">
      <alignment horizontal="left" vertical="top"/>
    </xf>
    <xf numFmtId="0" fontId="4" fillId="0" borderId="0" xfId="0" applyFont="1"/>
    <xf numFmtId="0" fontId="11" fillId="0" borderId="0" xfId="0" applyFont="1"/>
    <xf numFmtId="0" fontId="11" fillId="8" borderId="0" xfId="0" applyFont="1" applyFill="1"/>
    <xf numFmtId="0" fontId="1" fillId="0" borderId="0" xfId="0" applyFont="1" applyFill="1"/>
    <xf numFmtId="0" fontId="12" fillId="0" borderId="0" xfId="0" applyFont="1"/>
    <xf numFmtId="0" fontId="13" fillId="0" borderId="0" xfId="0" applyFont="1"/>
    <xf numFmtId="0" fontId="11" fillId="0" borderId="1" xfId="0" applyFont="1" applyBorder="1"/>
    <xf numFmtId="0" fontId="14" fillId="0" borderId="0" xfId="0" applyFont="1"/>
    <xf numFmtId="0" fontId="15" fillId="0" borderId="1" xfId="0" applyFont="1" applyBorder="1"/>
    <xf numFmtId="0" fontId="14" fillId="8" borderId="0" xfId="0" applyFont="1" applyFill="1"/>
    <xf numFmtId="0" fontId="1" fillId="4" borderId="1" xfId="0" applyFont="1" applyFill="1" applyBorder="1" applyAlignment="1">
      <alignment vertical="top" wrapText="1"/>
    </xf>
    <xf numFmtId="0" fontId="5" fillId="4" borderId="0" xfId="0" applyFont="1" applyFill="1" applyAlignment="1">
      <alignment vertical="top" wrapText="1"/>
    </xf>
    <xf numFmtId="0" fontId="0" fillId="0" borderId="0" xfId="0" applyFont="1"/>
    <xf numFmtId="0" fontId="2" fillId="2" borderId="0" xfId="0" applyFont="1" applyFill="1" applyBorder="1" applyAlignment="1">
      <alignment vertical="top" wrapText="1"/>
    </xf>
    <xf numFmtId="0" fontId="2" fillId="2" borderId="0" xfId="0" applyFont="1" applyFill="1" applyAlignment="1">
      <alignment vertical="top" wrapText="1"/>
    </xf>
    <xf numFmtId="0" fontId="0" fillId="2" borderId="0" xfId="0" applyFill="1" applyAlignment="1">
      <alignment wrapText="1"/>
    </xf>
    <xf numFmtId="0" fontId="0" fillId="0" borderId="0" xfId="0" applyFill="1" applyAlignment="1">
      <alignment vertical="center"/>
    </xf>
    <xf numFmtId="0" fontId="10" fillId="6" borderId="0" xfId="0" applyFont="1" applyFill="1" applyAlignment="1">
      <alignment vertical="center" wrapText="1"/>
    </xf>
    <xf numFmtId="0" fontId="7" fillId="4" borderId="1" xfId="0" applyFont="1" applyFill="1" applyBorder="1" applyAlignment="1">
      <alignment vertical="center" wrapText="1"/>
    </xf>
    <xf numFmtId="0" fontId="3" fillId="0" borderId="0" xfId="0" applyFont="1" applyFill="1" applyAlignment="1">
      <alignment vertical="center"/>
    </xf>
    <xf numFmtId="0" fontId="3" fillId="0" borderId="0" xfId="0" applyFont="1" applyAlignment="1">
      <alignment vertical="center" wrapText="1" shrinkToFit="1"/>
    </xf>
    <xf numFmtId="0" fontId="1" fillId="0" borderId="0" xfId="0" applyFont="1" applyAlignment="1">
      <alignment vertical="center"/>
    </xf>
    <xf numFmtId="0" fontId="1" fillId="2" borderId="0" xfId="0" applyFont="1" applyFill="1" applyAlignment="1">
      <alignment vertical="center"/>
    </xf>
    <xf numFmtId="0" fontId="1" fillId="0" borderId="0" xfId="0" applyFont="1" applyAlignment="1">
      <alignment vertical="center" wrapText="1"/>
    </xf>
    <xf numFmtId="0" fontId="1" fillId="4" borderId="0" xfId="0" applyFont="1" applyFill="1" applyBorder="1" applyAlignment="1">
      <alignment vertical="center" wrapText="1"/>
    </xf>
    <xf numFmtId="0" fontId="1" fillId="4" borderId="2" xfId="0" applyFont="1" applyFill="1" applyBorder="1" applyAlignment="1">
      <alignment vertical="center" wrapText="1"/>
    </xf>
    <xf numFmtId="0" fontId="0" fillId="0" borderId="0" xfId="0" applyFill="1" applyAlignment="1">
      <alignment vertical="top" wrapText="1"/>
    </xf>
    <xf numFmtId="0" fontId="3" fillId="0" borderId="0" xfId="0" applyFont="1" applyFill="1" applyAlignment="1">
      <alignment vertical="center" wrapText="1" shrinkToFit="1"/>
    </xf>
    <xf numFmtId="0" fontId="3" fillId="0" borderId="0" xfId="0" applyFont="1" applyFill="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NumberFormat="1" applyFont="1" applyFill="1" applyAlignment="1">
      <alignment vertical="center" wrapText="1"/>
    </xf>
    <xf numFmtId="0" fontId="1" fillId="0" borderId="0" xfId="0" applyFont="1" applyFill="1" applyAlignment="1">
      <alignment vertical="center" wrapText="1"/>
    </xf>
    <xf numFmtId="0" fontId="2" fillId="2" borderId="1" xfId="0" applyFont="1" applyFill="1" applyBorder="1" applyAlignment="1">
      <alignment vertical="top" wrapText="1"/>
    </xf>
    <xf numFmtId="0" fontId="16" fillId="0" borderId="1"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17" fillId="0" borderId="1"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horizontal="center" vertical="center"/>
    </xf>
    <xf numFmtId="0" fontId="1" fillId="4" borderId="1"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0" xfId="0" applyFont="1" applyFill="1" applyAlignment="1">
      <alignment horizontal="center" vertical="center" wrapText="1"/>
    </xf>
    <xf numFmtId="0" fontId="3" fillId="2" borderId="0" xfId="0" applyFont="1" applyFill="1" applyAlignment="1">
      <alignment horizontal="center" vertical="center"/>
    </xf>
    <xf numFmtId="0" fontId="0" fillId="8" borderId="0" xfId="0" applyFill="1" applyAlignment="1">
      <alignment horizontal="center"/>
    </xf>
    <xf numFmtId="0" fontId="3" fillId="0" borderId="0" xfId="0" applyFont="1" applyFill="1" applyAlignment="1">
      <alignment vertical="top" wrapText="1"/>
    </xf>
    <xf numFmtId="0" fontId="2" fillId="0" borderId="0" xfId="0" applyFont="1" applyFill="1" applyAlignment="1">
      <alignment vertical="top" wrapText="1"/>
    </xf>
    <xf numFmtId="0" fontId="3" fillId="0" borderId="0" xfId="0" applyFont="1" applyFill="1" applyAlignment="1">
      <alignment vertical="top"/>
    </xf>
    <xf numFmtId="0" fontId="0" fillId="0" borderId="0" xfId="0" applyAlignment="1">
      <alignment vertical="top"/>
    </xf>
    <xf numFmtId="0" fontId="0" fillId="0" borderId="0" xfId="0" applyFill="1" applyAlignment="1">
      <alignment vertical="top"/>
    </xf>
    <xf numFmtId="0" fontId="1" fillId="0" borderId="0" xfId="0" applyFont="1" applyFill="1" applyAlignment="1">
      <alignment vertical="top" wrapText="1"/>
    </xf>
    <xf numFmtId="49" fontId="0" fillId="0" borderId="0" xfId="0" applyNumberFormat="1" applyAlignment="1">
      <alignment vertical="top" wrapText="1"/>
    </xf>
    <xf numFmtId="49" fontId="0" fillId="0" borderId="0" xfId="0" applyNumberFormat="1" applyFill="1" applyAlignment="1">
      <alignment vertical="top" wrapText="1"/>
    </xf>
    <xf numFmtId="49" fontId="2" fillId="0" borderId="0" xfId="0" applyNumberFormat="1" applyFont="1" applyAlignment="1">
      <alignment vertical="top" wrapText="1"/>
    </xf>
    <xf numFmtId="49" fontId="8" fillId="0" borderId="0" xfId="0" applyNumberFormat="1" applyFont="1" applyAlignment="1">
      <alignment vertical="top" wrapText="1"/>
    </xf>
  </cellXfs>
  <cellStyles count="1">
    <cellStyle name="Standard" xfId="0" builtinId="0"/>
  </cellStyles>
  <dxfs count="0"/>
  <tableStyles count="0" defaultTableStyle="TableStyleMedium2" defaultPivotStyle="PivotStyleLight16"/>
  <colors>
    <mruColors>
      <color rgb="FFE3D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6"/>
  <sheetViews>
    <sheetView tabSelected="1" zoomScale="70" zoomScaleNormal="70" workbookViewId="0">
      <pane xSplit="4" ySplit="2" topLeftCell="S3" activePane="bottomRight" state="frozen"/>
      <selection pane="topRight" activeCell="E1" sqref="E1"/>
      <selection pane="bottomLeft" activeCell="A3" sqref="A3"/>
      <selection pane="bottomRight"/>
    </sheetView>
  </sheetViews>
  <sheetFormatPr baseColWidth="10" defaultRowHeight="15" x14ac:dyDescent="0.25"/>
  <cols>
    <col min="1" max="1" width="14" style="3" customWidth="1"/>
    <col min="2" max="2" width="21" style="3" customWidth="1"/>
    <col min="3" max="3" width="6.7109375" style="102" customWidth="1"/>
    <col min="4" max="4" width="53.85546875" customWidth="1"/>
    <col min="5" max="5" width="15.7109375" style="5" customWidth="1"/>
    <col min="6" max="6" width="10.28515625" style="5" customWidth="1"/>
    <col min="7" max="7" width="8.5703125" style="11" customWidth="1"/>
    <col min="8" max="8" width="14.85546875" customWidth="1"/>
    <col min="9" max="9" width="12.5703125" customWidth="1"/>
    <col min="10" max="10" width="15" customWidth="1"/>
    <col min="11" max="11" width="12.85546875" customWidth="1"/>
    <col min="12" max="12" width="18.7109375" style="3" customWidth="1"/>
    <col min="13" max="13" width="11.7109375" customWidth="1"/>
    <col min="14" max="14" width="12.5703125" customWidth="1"/>
    <col min="15" max="15" width="23.42578125" style="1" customWidth="1"/>
    <col min="16" max="16" width="19.7109375" customWidth="1"/>
    <col min="17" max="17" width="10" style="21" customWidth="1"/>
    <col min="18" max="18" width="16.7109375" style="17" customWidth="1"/>
    <col min="19" max="19" width="9" style="17" customWidth="1"/>
    <col min="20" max="20" width="15.140625" style="17" customWidth="1"/>
    <col min="21" max="21" width="10" style="17" customWidth="1"/>
    <col min="22" max="23" width="7.85546875" style="17" customWidth="1"/>
    <col min="24" max="24" width="8.85546875" style="17" customWidth="1"/>
    <col min="25" max="25" width="9.28515625" style="17" customWidth="1"/>
    <col min="26" max="26" width="9" style="17" customWidth="1"/>
    <col min="27" max="27" width="15.7109375" style="17" customWidth="1"/>
    <col min="28" max="28" width="16.28515625" style="17" customWidth="1"/>
    <col min="29" max="29" width="15.42578125" style="17" customWidth="1"/>
    <col min="30" max="30" width="18" style="17" customWidth="1"/>
    <col min="31" max="31" width="13.85546875" style="17" customWidth="1"/>
    <col min="32" max="32" width="13" style="17" customWidth="1"/>
    <col min="33" max="34" width="11.42578125" style="4"/>
    <col min="35" max="35" width="21.7109375" style="60" customWidth="1"/>
  </cols>
  <sheetData>
    <row r="1" spans="1:35" s="23" customFormat="1" ht="69" customHeight="1" x14ac:dyDescent="0.25">
      <c r="A1" s="99"/>
      <c r="B1" s="99"/>
      <c r="C1" s="101"/>
      <c r="D1" s="72"/>
      <c r="E1" s="99"/>
      <c r="F1" s="99"/>
      <c r="G1" s="80" t="s">
        <v>790</v>
      </c>
      <c r="H1" s="81"/>
      <c r="I1" s="81"/>
      <c r="J1" s="82"/>
      <c r="K1" s="64"/>
      <c r="L1" s="73"/>
      <c r="M1" s="64"/>
      <c r="N1" s="64"/>
      <c r="O1" s="73"/>
      <c r="P1" s="64"/>
      <c r="Q1" s="73"/>
      <c r="R1" s="74"/>
      <c r="S1" s="75"/>
      <c r="T1" s="76"/>
      <c r="U1" s="83" t="s">
        <v>803</v>
      </c>
      <c r="V1" s="84"/>
      <c r="W1" s="85"/>
      <c r="X1" s="83" t="s">
        <v>809</v>
      </c>
      <c r="Y1" s="84"/>
      <c r="Z1" s="85"/>
      <c r="AA1" s="83" t="s">
        <v>810</v>
      </c>
      <c r="AB1" s="86"/>
      <c r="AC1" s="86"/>
      <c r="AD1" s="86"/>
      <c r="AE1" s="86"/>
      <c r="AF1" s="86"/>
      <c r="AG1" s="87" t="s">
        <v>887</v>
      </c>
      <c r="AH1" s="88"/>
      <c r="AI1" s="88"/>
    </row>
    <row r="2" spans="1:35" ht="189" customHeight="1" x14ac:dyDescent="0.25">
      <c r="A2" s="8" t="s">
        <v>784</v>
      </c>
      <c r="B2" s="8" t="s">
        <v>785</v>
      </c>
      <c r="C2" s="8" t="s">
        <v>786</v>
      </c>
      <c r="D2" s="2" t="s">
        <v>787</v>
      </c>
      <c r="E2" s="5" t="s">
        <v>788</v>
      </c>
      <c r="F2" s="5" t="s">
        <v>789</v>
      </c>
      <c r="G2" s="10"/>
      <c r="H2" s="6" t="s">
        <v>791</v>
      </c>
      <c r="I2" s="7" t="s">
        <v>792</v>
      </c>
      <c r="J2" s="7" t="s">
        <v>793</v>
      </c>
      <c r="K2" s="3" t="s">
        <v>819</v>
      </c>
      <c r="L2" s="3" t="s">
        <v>795</v>
      </c>
      <c r="M2" s="7" t="s">
        <v>796</v>
      </c>
      <c r="N2" s="3" t="s">
        <v>821</v>
      </c>
      <c r="O2" s="3" t="s">
        <v>798</v>
      </c>
      <c r="P2" s="3" t="s">
        <v>799</v>
      </c>
      <c r="Q2" s="22"/>
      <c r="R2" s="55" t="s">
        <v>818</v>
      </c>
      <c r="S2" s="13" t="s">
        <v>801</v>
      </c>
      <c r="T2" s="14" t="s">
        <v>820</v>
      </c>
      <c r="U2" s="12" t="s">
        <v>804</v>
      </c>
      <c r="V2" s="13" t="s">
        <v>805</v>
      </c>
      <c r="W2" s="14" t="s">
        <v>805</v>
      </c>
      <c r="X2" s="12" t="s">
        <v>806</v>
      </c>
      <c r="Y2" s="13" t="s">
        <v>807</v>
      </c>
      <c r="Z2" s="14" t="s">
        <v>808</v>
      </c>
      <c r="AA2" s="13" t="s">
        <v>811</v>
      </c>
      <c r="AB2" s="15" t="s">
        <v>812</v>
      </c>
      <c r="AC2" s="15" t="s">
        <v>813</v>
      </c>
      <c r="AD2" s="15" t="s">
        <v>814</v>
      </c>
      <c r="AE2" s="16" t="s">
        <v>815</v>
      </c>
      <c r="AF2" s="56" t="s">
        <v>816</v>
      </c>
      <c r="AG2" s="79" t="s">
        <v>878</v>
      </c>
      <c r="AH2" s="58" t="s">
        <v>879</v>
      </c>
      <c r="AI2" s="58" t="s">
        <v>882</v>
      </c>
    </row>
    <row r="3" spans="1:35" ht="75" x14ac:dyDescent="0.25">
      <c r="A3" s="3" t="s">
        <v>406</v>
      </c>
      <c r="B3" s="3" t="s">
        <v>448</v>
      </c>
      <c r="C3" s="102">
        <v>134</v>
      </c>
      <c r="D3" s="1" t="s">
        <v>405</v>
      </c>
      <c r="E3" s="105" t="s">
        <v>406</v>
      </c>
      <c r="F3" s="3" t="s">
        <v>0</v>
      </c>
      <c r="J3">
        <v>1</v>
      </c>
    </row>
    <row r="4" spans="1:35" ht="75" x14ac:dyDescent="0.25">
      <c r="A4" s="3" t="s">
        <v>19</v>
      </c>
      <c r="B4" s="3" t="s">
        <v>60</v>
      </c>
      <c r="C4" s="102">
        <v>7</v>
      </c>
      <c r="D4" s="1" t="s">
        <v>516</v>
      </c>
      <c r="E4" s="105" t="s">
        <v>19</v>
      </c>
      <c r="F4" s="3"/>
      <c r="J4">
        <v>1</v>
      </c>
    </row>
    <row r="5" spans="1:35" ht="75" x14ac:dyDescent="0.25">
      <c r="A5" s="3" t="s">
        <v>19</v>
      </c>
      <c r="B5" s="3" t="s">
        <v>60</v>
      </c>
      <c r="C5" s="102">
        <v>18</v>
      </c>
      <c r="D5" s="1" t="s">
        <v>518</v>
      </c>
      <c r="E5" s="105" t="s">
        <v>19</v>
      </c>
      <c r="F5" s="3"/>
      <c r="J5">
        <v>1</v>
      </c>
    </row>
    <row r="6" spans="1:35" ht="60" x14ac:dyDescent="0.25">
      <c r="A6" s="3" t="s">
        <v>19</v>
      </c>
      <c r="B6" s="3" t="s">
        <v>60</v>
      </c>
      <c r="C6" s="102">
        <v>22</v>
      </c>
      <c r="D6" s="1" t="s">
        <v>519</v>
      </c>
      <c r="E6" s="105" t="s">
        <v>53</v>
      </c>
      <c r="F6" s="3" t="s">
        <v>7</v>
      </c>
      <c r="J6">
        <v>1</v>
      </c>
    </row>
    <row r="7" spans="1:35" ht="30" x14ac:dyDescent="0.25">
      <c r="A7" s="3" t="s">
        <v>19</v>
      </c>
      <c r="B7" s="3" t="s">
        <v>60</v>
      </c>
      <c r="C7" s="102">
        <v>27</v>
      </c>
      <c r="D7" s="1" t="s">
        <v>521</v>
      </c>
      <c r="E7" s="105" t="s">
        <v>56</v>
      </c>
      <c r="F7" s="3" t="s">
        <v>0</v>
      </c>
      <c r="H7">
        <v>1</v>
      </c>
      <c r="K7" t="s">
        <v>77</v>
      </c>
      <c r="L7" s="3" t="s">
        <v>91</v>
      </c>
      <c r="M7">
        <v>1</v>
      </c>
      <c r="R7" s="17" t="s">
        <v>11</v>
      </c>
      <c r="U7" s="17">
        <v>1</v>
      </c>
      <c r="V7" s="17">
        <v>1</v>
      </c>
      <c r="W7" s="17">
        <v>1</v>
      </c>
      <c r="X7" s="17">
        <v>1</v>
      </c>
      <c r="Y7" s="17">
        <v>1</v>
      </c>
      <c r="AB7" s="17" t="s">
        <v>487</v>
      </c>
    </row>
    <row r="8" spans="1:35" ht="30" x14ac:dyDescent="0.25">
      <c r="A8" s="3" t="s">
        <v>19</v>
      </c>
      <c r="B8" s="3" t="s">
        <v>60</v>
      </c>
      <c r="C8" s="102">
        <v>28</v>
      </c>
      <c r="D8" s="1" t="s">
        <v>522</v>
      </c>
      <c r="E8" s="105" t="s">
        <v>56</v>
      </c>
      <c r="F8" s="3" t="s">
        <v>0</v>
      </c>
      <c r="H8">
        <v>1</v>
      </c>
      <c r="K8" t="s">
        <v>77</v>
      </c>
      <c r="L8" s="3" t="s">
        <v>91</v>
      </c>
      <c r="M8">
        <v>1</v>
      </c>
    </row>
    <row r="9" spans="1:35" ht="45" x14ac:dyDescent="0.25">
      <c r="A9" s="3" t="s">
        <v>19</v>
      </c>
      <c r="B9" s="3" t="s">
        <v>60</v>
      </c>
      <c r="C9" s="102">
        <v>41</v>
      </c>
      <c r="D9" s="1" t="s">
        <v>523</v>
      </c>
      <c r="E9" s="105" t="s">
        <v>57</v>
      </c>
      <c r="F9" s="3" t="s">
        <v>6</v>
      </c>
      <c r="J9">
        <v>1</v>
      </c>
    </row>
    <row r="10" spans="1:35" ht="45" x14ac:dyDescent="0.25">
      <c r="A10" s="3" t="s">
        <v>19</v>
      </c>
      <c r="B10" s="3" t="s">
        <v>60</v>
      </c>
      <c r="C10" s="102">
        <v>55</v>
      </c>
      <c r="D10" s="1" t="s">
        <v>525</v>
      </c>
      <c r="E10" s="105" t="s">
        <v>58</v>
      </c>
      <c r="F10" s="3" t="s">
        <v>6</v>
      </c>
      <c r="H10">
        <v>1</v>
      </c>
      <c r="K10" t="s">
        <v>77</v>
      </c>
      <c r="L10" s="3" t="s">
        <v>86</v>
      </c>
    </row>
    <row r="11" spans="1:35" ht="45" x14ac:dyDescent="0.25">
      <c r="A11" s="3" t="s">
        <v>19</v>
      </c>
      <c r="B11" s="3" t="s">
        <v>60</v>
      </c>
      <c r="C11" s="102">
        <v>63</v>
      </c>
      <c r="D11" s="1" t="s">
        <v>526</v>
      </c>
      <c r="E11" s="105" t="s">
        <v>55</v>
      </c>
      <c r="F11" s="3" t="s">
        <v>44</v>
      </c>
      <c r="J11">
        <v>1</v>
      </c>
    </row>
    <row r="12" spans="1:35" ht="62.25" customHeight="1" x14ac:dyDescent="0.25">
      <c r="A12" s="3" t="s">
        <v>19</v>
      </c>
      <c r="B12" s="3" t="s">
        <v>60</v>
      </c>
      <c r="C12" s="102">
        <v>259</v>
      </c>
      <c r="D12" s="1" t="s">
        <v>885</v>
      </c>
      <c r="E12" s="105" t="s">
        <v>19</v>
      </c>
      <c r="F12" s="3" t="s">
        <v>0</v>
      </c>
      <c r="J12">
        <v>1</v>
      </c>
      <c r="R12" s="17" t="s">
        <v>11</v>
      </c>
      <c r="T12" s="17">
        <v>1</v>
      </c>
      <c r="U12" s="17">
        <v>1</v>
      </c>
      <c r="V12" s="17">
        <v>1</v>
      </c>
      <c r="W12" s="17">
        <v>1</v>
      </c>
      <c r="X12" s="17">
        <v>1</v>
      </c>
      <c r="Y12" s="17">
        <v>1</v>
      </c>
      <c r="Z12" s="17">
        <v>1</v>
      </c>
      <c r="AG12" s="4" t="s">
        <v>77</v>
      </c>
      <c r="AH12" s="4">
        <v>0</v>
      </c>
      <c r="AI12" s="60" t="s">
        <v>836</v>
      </c>
    </row>
    <row r="13" spans="1:35" ht="30" x14ac:dyDescent="0.25">
      <c r="A13" s="3" t="s">
        <v>19</v>
      </c>
      <c r="B13" s="3" t="s">
        <v>60</v>
      </c>
      <c r="C13" s="102">
        <v>291</v>
      </c>
      <c r="D13" s="1" t="s">
        <v>529</v>
      </c>
      <c r="E13" s="105" t="s">
        <v>58</v>
      </c>
      <c r="F13" s="3" t="s">
        <v>44</v>
      </c>
      <c r="H13">
        <v>1</v>
      </c>
      <c r="K13" t="s">
        <v>5</v>
      </c>
      <c r="L13" s="3" t="s">
        <v>87</v>
      </c>
      <c r="R13" s="17" t="s">
        <v>5</v>
      </c>
      <c r="T13" s="17">
        <v>1</v>
      </c>
      <c r="U13" s="17">
        <v>1</v>
      </c>
      <c r="V13" s="17">
        <v>1</v>
      </c>
      <c r="W13" s="17">
        <v>1</v>
      </c>
      <c r="X13" s="17">
        <v>1</v>
      </c>
      <c r="Z13" s="17">
        <v>1</v>
      </c>
    </row>
    <row r="14" spans="1:35" ht="45" x14ac:dyDescent="0.25">
      <c r="A14" s="3" t="s">
        <v>19</v>
      </c>
      <c r="B14" s="3" t="s">
        <v>60</v>
      </c>
      <c r="C14" s="102">
        <v>340</v>
      </c>
      <c r="D14" s="1" t="s">
        <v>532</v>
      </c>
      <c r="E14" s="105" t="s">
        <v>55</v>
      </c>
      <c r="F14" s="3" t="s">
        <v>7</v>
      </c>
      <c r="J14">
        <v>1</v>
      </c>
      <c r="R14" s="17" t="s">
        <v>5</v>
      </c>
      <c r="U14" s="17">
        <v>1</v>
      </c>
      <c r="W14" s="17">
        <v>1</v>
      </c>
      <c r="X14" s="17">
        <v>1</v>
      </c>
      <c r="AC14" s="17" t="s">
        <v>487</v>
      </c>
    </row>
    <row r="15" spans="1:35" ht="45" x14ac:dyDescent="0.25">
      <c r="A15" s="3" t="s">
        <v>19</v>
      </c>
      <c r="B15" s="3" t="s">
        <v>60</v>
      </c>
      <c r="C15" s="102">
        <v>364</v>
      </c>
      <c r="D15" s="1" t="s">
        <v>533</v>
      </c>
      <c r="E15" s="105" t="s">
        <v>93</v>
      </c>
      <c r="F15" s="3"/>
      <c r="H15">
        <v>1</v>
      </c>
      <c r="K15" t="s">
        <v>11</v>
      </c>
      <c r="L15" s="3" t="s">
        <v>94</v>
      </c>
      <c r="R15" s="17" t="s">
        <v>11</v>
      </c>
      <c r="T15" s="17">
        <v>1</v>
      </c>
      <c r="U15" s="17">
        <v>1</v>
      </c>
      <c r="V15" s="17">
        <v>1</v>
      </c>
      <c r="W15" s="17">
        <v>1</v>
      </c>
      <c r="X15" s="17">
        <v>1</v>
      </c>
      <c r="Y15" s="17">
        <v>1</v>
      </c>
      <c r="AB15" s="17" t="s">
        <v>487</v>
      </c>
    </row>
    <row r="16" spans="1:35" ht="30" x14ac:dyDescent="0.25">
      <c r="A16" s="3" t="s">
        <v>19</v>
      </c>
      <c r="B16" s="3" t="s">
        <v>60</v>
      </c>
      <c r="C16" s="102">
        <v>397</v>
      </c>
      <c r="D16" t="s">
        <v>534</v>
      </c>
      <c r="E16" s="106" t="s">
        <v>59</v>
      </c>
      <c r="F16" s="71" t="s">
        <v>0</v>
      </c>
      <c r="H16">
        <v>1</v>
      </c>
      <c r="K16" t="s">
        <v>11</v>
      </c>
      <c r="L16" s="3" t="s">
        <v>95</v>
      </c>
    </row>
    <row r="17" spans="1:35" ht="30" x14ac:dyDescent="0.25">
      <c r="A17" s="3" t="s">
        <v>19</v>
      </c>
      <c r="B17" s="3" t="s">
        <v>109</v>
      </c>
      <c r="C17" s="102">
        <v>117</v>
      </c>
      <c r="D17" s="1" t="s">
        <v>169</v>
      </c>
      <c r="E17" s="105" t="s">
        <v>279</v>
      </c>
      <c r="F17" s="3"/>
      <c r="J17">
        <v>1</v>
      </c>
    </row>
    <row r="18" spans="1:35" ht="30" x14ac:dyDescent="0.25">
      <c r="A18" s="3" t="s">
        <v>19</v>
      </c>
      <c r="B18" s="3" t="s">
        <v>109</v>
      </c>
      <c r="C18" s="102">
        <v>188</v>
      </c>
      <c r="D18" s="1" t="s">
        <v>223</v>
      </c>
      <c r="E18" s="105" t="s">
        <v>19</v>
      </c>
      <c r="F18" s="3"/>
      <c r="J18">
        <v>1</v>
      </c>
    </row>
    <row r="19" spans="1:35" ht="45" x14ac:dyDescent="0.25">
      <c r="A19" s="3" t="s">
        <v>19</v>
      </c>
      <c r="B19" s="3" t="s">
        <v>109</v>
      </c>
      <c r="C19" s="102">
        <v>205</v>
      </c>
      <c r="D19" s="1" t="s">
        <v>239</v>
      </c>
      <c r="E19" s="105" t="s">
        <v>240</v>
      </c>
      <c r="F19" s="3"/>
      <c r="H19">
        <v>1</v>
      </c>
      <c r="K19" t="s">
        <v>5</v>
      </c>
      <c r="L19" s="3" t="s">
        <v>241</v>
      </c>
      <c r="M19">
        <v>1</v>
      </c>
      <c r="R19" s="17" t="s">
        <v>5</v>
      </c>
      <c r="T19" s="17">
        <v>1</v>
      </c>
      <c r="U19" s="17">
        <v>1</v>
      </c>
      <c r="V19" s="17">
        <v>1</v>
      </c>
      <c r="W19" s="17">
        <v>1</v>
      </c>
      <c r="X19" s="17">
        <v>1</v>
      </c>
      <c r="Y19" s="17">
        <v>1</v>
      </c>
      <c r="Z19" s="17">
        <v>1</v>
      </c>
    </row>
    <row r="20" spans="1:35" ht="30" x14ac:dyDescent="0.25">
      <c r="A20" s="3" t="s">
        <v>19</v>
      </c>
      <c r="B20" s="3" t="s">
        <v>109</v>
      </c>
      <c r="C20" s="102">
        <v>324</v>
      </c>
      <c r="D20" s="1" t="s">
        <v>278</v>
      </c>
      <c r="E20" s="105" t="s">
        <v>279</v>
      </c>
      <c r="F20" s="3"/>
      <c r="J20">
        <v>1</v>
      </c>
    </row>
    <row r="21" spans="1:35" ht="30" x14ac:dyDescent="0.25">
      <c r="A21" s="3" t="s">
        <v>19</v>
      </c>
      <c r="B21" s="3" t="s">
        <v>109</v>
      </c>
      <c r="C21" s="102">
        <v>326</v>
      </c>
      <c r="D21" s="1" t="s">
        <v>280</v>
      </c>
      <c r="E21" s="105" t="s">
        <v>279</v>
      </c>
      <c r="F21" s="3"/>
      <c r="J21">
        <v>1</v>
      </c>
    </row>
    <row r="22" spans="1:35" ht="45" x14ac:dyDescent="0.25">
      <c r="A22" s="3" t="s">
        <v>19</v>
      </c>
      <c r="B22" s="3" t="s">
        <v>109</v>
      </c>
      <c r="C22" s="102">
        <v>332</v>
      </c>
      <c r="D22" s="1" t="s">
        <v>281</v>
      </c>
      <c r="E22" s="105" t="s">
        <v>279</v>
      </c>
      <c r="F22" s="3"/>
      <c r="H22">
        <v>1</v>
      </c>
      <c r="K22" t="s">
        <v>5</v>
      </c>
      <c r="L22" s="3" t="s">
        <v>504</v>
      </c>
      <c r="M22">
        <v>1</v>
      </c>
      <c r="R22" s="17" t="s">
        <v>5</v>
      </c>
      <c r="T22" s="17">
        <v>1</v>
      </c>
      <c r="U22" s="17">
        <v>1</v>
      </c>
      <c r="V22" s="17">
        <v>1</v>
      </c>
      <c r="W22" s="17">
        <v>1</v>
      </c>
      <c r="X22" s="17">
        <v>1</v>
      </c>
      <c r="Y22" s="17">
        <v>1</v>
      </c>
      <c r="Z22" s="17">
        <v>1</v>
      </c>
    </row>
    <row r="23" spans="1:35" ht="30" x14ac:dyDescent="0.25">
      <c r="A23" s="3" t="s">
        <v>17</v>
      </c>
      <c r="B23" s="3" t="s">
        <v>60</v>
      </c>
      <c r="C23" s="102">
        <v>333</v>
      </c>
      <c r="D23" s="1" t="s">
        <v>531</v>
      </c>
      <c r="E23" s="105" t="s">
        <v>17</v>
      </c>
      <c r="F23" s="3"/>
      <c r="H23">
        <v>1</v>
      </c>
      <c r="K23" t="s">
        <v>5</v>
      </c>
      <c r="L23" s="3" t="s">
        <v>454</v>
      </c>
      <c r="R23" s="17" t="s">
        <v>5</v>
      </c>
      <c r="T23" s="17">
        <v>1</v>
      </c>
      <c r="U23" s="17">
        <v>1</v>
      </c>
      <c r="W23" s="17">
        <v>1</v>
      </c>
      <c r="X23" s="17">
        <v>1</v>
      </c>
      <c r="Z23" s="17">
        <v>1</v>
      </c>
    </row>
    <row r="24" spans="1:35" ht="75" x14ac:dyDescent="0.25">
      <c r="A24" s="3" t="s">
        <v>17</v>
      </c>
      <c r="B24" s="3" t="s">
        <v>441</v>
      </c>
      <c r="C24" s="102">
        <v>1</v>
      </c>
      <c r="D24" s="1" t="s">
        <v>543</v>
      </c>
      <c r="E24" s="105" t="s">
        <v>17</v>
      </c>
      <c r="F24" s="3"/>
      <c r="J24">
        <v>1</v>
      </c>
      <c r="N24" s="3"/>
    </row>
    <row r="25" spans="1:35" ht="30" x14ac:dyDescent="0.25">
      <c r="A25" s="3" t="s">
        <v>17</v>
      </c>
      <c r="B25" s="3" t="s">
        <v>444</v>
      </c>
      <c r="C25" s="102">
        <v>13</v>
      </c>
      <c r="D25" s="1" t="s">
        <v>296</v>
      </c>
      <c r="E25" s="105" t="s">
        <v>17</v>
      </c>
      <c r="F25" s="3"/>
      <c r="J25">
        <v>1</v>
      </c>
    </row>
    <row r="26" spans="1:35" ht="45" x14ac:dyDescent="0.25">
      <c r="A26" s="3" t="s">
        <v>92</v>
      </c>
      <c r="B26" s="3" t="s">
        <v>60</v>
      </c>
      <c r="C26" s="102">
        <v>182</v>
      </c>
      <c r="D26" s="1" t="s">
        <v>527</v>
      </c>
      <c r="E26" s="105" t="s">
        <v>92</v>
      </c>
      <c r="F26" s="3" t="s">
        <v>14</v>
      </c>
      <c r="J26">
        <v>1</v>
      </c>
      <c r="R26" s="17" t="s">
        <v>11</v>
      </c>
      <c r="U26" s="17">
        <v>1</v>
      </c>
      <c r="V26" s="17">
        <v>1</v>
      </c>
      <c r="W26" s="17">
        <v>1</v>
      </c>
      <c r="X26" s="17">
        <v>1</v>
      </c>
      <c r="Y26" s="17">
        <v>1</v>
      </c>
      <c r="AB26" s="17" t="s">
        <v>487</v>
      </c>
    </row>
    <row r="27" spans="1:35" ht="30" x14ac:dyDescent="0.25">
      <c r="A27" s="3" t="s">
        <v>598</v>
      </c>
      <c r="B27" s="3" t="s">
        <v>60</v>
      </c>
      <c r="C27" s="102">
        <v>397</v>
      </c>
      <c r="D27" t="s">
        <v>534</v>
      </c>
      <c r="E27" s="106" t="s">
        <v>59</v>
      </c>
      <c r="F27" s="71" t="s">
        <v>0</v>
      </c>
      <c r="H27">
        <v>1</v>
      </c>
      <c r="K27" t="s">
        <v>11</v>
      </c>
      <c r="L27" s="3" t="s">
        <v>95</v>
      </c>
    </row>
    <row r="28" spans="1:35" ht="30" x14ac:dyDescent="0.25">
      <c r="B28" s="3" t="s">
        <v>60</v>
      </c>
      <c r="C28" s="102">
        <v>1</v>
      </c>
      <c r="D28" s="1" t="s">
        <v>514</v>
      </c>
      <c r="E28" s="105" t="s">
        <v>52</v>
      </c>
      <c r="F28" s="3"/>
      <c r="I28">
        <v>1</v>
      </c>
      <c r="K28" t="s">
        <v>77</v>
      </c>
      <c r="L28" s="3" t="s">
        <v>88</v>
      </c>
      <c r="P28">
        <v>1</v>
      </c>
      <c r="R28" s="17" t="s">
        <v>77</v>
      </c>
      <c r="T28" s="17">
        <v>1</v>
      </c>
      <c r="U28" s="17">
        <v>1</v>
      </c>
      <c r="V28" s="17">
        <v>1</v>
      </c>
      <c r="W28" s="17">
        <v>1</v>
      </c>
      <c r="X28" s="17">
        <v>1</v>
      </c>
      <c r="Y28" s="17">
        <v>1</v>
      </c>
      <c r="Z28" s="17">
        <v>1</v>
      </c>
    </row>
    <row r="29" spans="1:35" ht="30" x14ac:dyDescent="0.25">
      <c r="B29" s="3" t="s">
        <v>60</v>
      </c>
      <c r="C29" s="102">
        <v>1</v>
      </c>
      <c r="D29" s="1" t="s">
        <v>514</v>
      </c>
      <c r="E29" s="105" t="s">
        <v>52</v>
      </c>
      <c r="F29" s="3"/>
      <c r="I29">
        <v>1</v>
      </c>
      <c r="K29" t="s">
        <v>5</v>
      </c>
      <c r="L29" s="3" t="s">
        <v>84</v>
      </c>
      <c r="P29">
        <v>1</v>
      </c>
      <c r="R29" s="17" t="s">
        <v>5</v>
      </c>
      <c r="T29" s="17">
        <v>1</v>
      </c>
      <c r="U29" s="17">
        <v>1</v>
      </c>
      <c r="W29" s="17">
        <v>1</v>
      </c>
      <c r="X29" s="17">
        <v>1</v>
      </c>
      <c r="Z29" s="17">
        <v>1</v>
      </c>
    </row>
    <row r="30" spans="1:35" ht="30" x14ac:dyDescent="0.25">
      <c r="B30" s="3" t="s">
        <v>60</v>
      </c>
      <c r="C30" s="102">
        <v>1</v>
      </c>
      <c r="D30" s="1" t="s">
        <v>514</v>
      </c>
      <c r="E30" s="105" t="s">
        <v>52</v>
      </c>
      <c r="F30" s="3"/>
      <c r="J30">
        <v>1</v>
      </c>
      <c r="AG30" s="4" t="s">
        <v>5</v>
      </c>
      <c r="AH30" s="4">
        <v>0</v>
      </c>
      <c r="AI30" s="60" t="s">
        <v>870</v>
      </c>
    </row>
    <row r="31" spans="1:35" ht="75" x14ac:dyDescent="0.25">
      <c r="A31" s="3" t="s">
        <v>52</v>
      </c>
      <c r="B31" s="3" t="s">
        <v>60</v>
      </c>
      <c r="C31" s="102">
        <v>3</v>
      </c>
      <c r="D31" s="1" t="s">
        <v>515</v>
      </c>
      <c r="E31" s="105" t="s">
        <v>50</v>
      </c>
      <c r="F31" s="3" t="s">
        <v>51</v>
      </c>
      <c r="J31">
        <v>1</v>
      </c>
    </row>
    <row r="32" spans="1:35" ht="60" x14ac:dyDescent="0.25">
      <c r="B32" s="3" t="s">
        <v>60</v>
      </c>
      <c r="C32" s="102">
        <v>6</v>
      </c>
      <c r="D32" s="1" t="s">
        <v>579</v>
      </c>
      <c r="E32" s="105" t="s">
        <v>52</v>
      </c>
      <c r="F32" s="3"/>
      <c r="H32">
        <v>1</v>
      </c>
      <c r="K32" t="s">
        <v>5</v>
      </c>
      <c r="L32" s="3" t="s">
        <v>580</v>
      </c>
      <c r="R32" s="17" t="s">
        <v>5</v>
      </c>
      <c r="S32" s="17">
        <v>1</v>
      </c>
      <c r="T32" s="17">
        <v>1</v>
      </c>
      <c r="U32" s="17">
        <v>1</v>
      </c>
      <c r="V32" s="17">
        <v>1</v>
      </c>
      <c r="W32" s="17">
        <v>1</v>
      </c>
      <c r="X32" s="17">
        <v>1</v>
      </c>
      <c r="Y32" s="17">
        <v>1</v>
      </c>
      <c r="Z32" s="17">
        <v>1</v>
      </c>
    </row>
    <row r="33" spans="1:35" ht="60" x14ac:dyDescent="0.25">
      <c r="B33" s="3" t="s">
        <v>60</v>
      </c>
      <c r="C33" s="102">
        <v>6</v>
      </c>
      <c r="D33" s="1" t="s">
        <v>579</v>
      </c>
      <c r="E33" s="105" t="s">
        <v>52</v>
      </c>
      <c r="F33" s="3"/>
      <c r="H33">
        <v>1</v>
      </c>
      <c r="K33" t="s">
        <v>5</v>
      </c>
      <c r="L33" s="3" t="s">
        <v>581</v>
      </c>
      <c r="R33" s="17" t="s">
        <v>5</v>
      </c>
      <c r="S33" s="17">
        <v>1</v>
      </c>
      <c r="T33" s="17">
        <v>1</v>
      </c>
      <c r="U33" s="17">
        <v>1</v>
      </c>
      <c r="V33" s="17">
        <v>1</v>
      </c>
      <c r="W33" s="17">
        <v>1</v>
      </c>
      <c r="X33" s="17">
        <v>1</v>
      </c>
      <c r="Y33" s="17">
        <v>1</v>
      </c>
      <c r="Z33" s="17">
        <v>1</v>
      </c>
    </row>
    <row r="34" spans="1:35" ht="60" x14ac:dyDescent="0.25">
      <c r="A34" s="3" t="s">
        <v>52</v>
      </c>
      <c r="B34" s="3" t="s">
        <v>60</v>
      </c>
      <c r="C34" s="102">
        <v>6</v>
      </c>
      <c r="D34" s="1" t="s">
        <v>579</v>
      </c>
      <c r="E34" s="105" t="s">
        <v>52</v>
      </c>
      <c r="F34" s="3"/>
      <c r="H34">
        <v>1</v>
      </c>
      <c r="K34" t="s">
        <v>5</v>
      </c>
      <c r="L34" s="3" t="s">
        <v>581</v>
      </c>
      <c r="R34" s="17" t="s">
        <v>5</v>
      </c>
      <c r="S34" s="17">
        <v>1</v>
      </c>
      <c r="T34" s="17">
        <v>1</v>
      </c>
      <c r="U34" s="17">
        <v>1</v>
      </c>
      <c r="V34" s="17">
        <v>1</v>
      </c>
      <c r="W34" s="17">
        <v>1</v>
      </c>
      <c r="X34" s="17">
        <v>1</v>
      </c>
      <c r="Y34" s="17">
        <v>1</v>
      </c>
      <c r="Z34" s="17">
        <v>1</v>
      </c>
    </row>
    <row r="35" spans="1:35" ht="45" x14ac:dyDescent="0.25">
      <c r="A35" s="3" t="s">
        <v>52</v>
      </c>
      <c r="B35" s="3" t="s">
        <v>60</v>
      </c>
      <c r="C35" s="102">
        <v>23</v>
      </c>
      <c r="D35" s="1" t="s">
        <v>520</v>
      </c>
      <c r="E35" s="105" t="s">
        <v>52</v>
      </c>
      <c r="F35" s="3" t="s">
        <v>44</v>
      </c>
      <c r="H35">
        <v>1</v>
      </c>
      <c r="O35" s="3" t="s">
        <v>85</v>
      </c>
    </row>
    <row r="36" spans="1:35" ht="45" x14ac:dyDescent="0.25">
      <c r="A36" s="3" t="s">
        <v>52</v>
      </c>
      <c r="B36" s="3" t="s">
        <v>60</v>
      </c>
      <c r="C36" s="102">
        <v>63</v>
      </c>
      <c r="D36" s="1" t="s">
        <v>526</v>
      </c>
      <c r="E36" s="105" t="s">
        <v>55</v>
      </c>
      <c r="F36" s="3" t="s">
        <v>44</v>
      </c>
      <c r="J36">
        <v>1</v>
      </c>
    </row>
    <row r="37" spans="1:35" ht="30" x14ac:dyDescent="0.25">
      <c r="A37" s="3" t="s">
        <v>52</v>
      </c>
      <c r="B37" s="3" t="s">
        <v>60</v>
      </c>
      <c r="C37" s="102">
        <v>198</v>
      </c>
      <c r="D37" s="1" t="s">
        <v>528</v>
      </c>
      <c r="E37" s="105" t="s">
        <v>52</v>
      </c>
      <c r="F37" s="3" t="s">
        <v>0</v>
      </c>
      <c r="J37">
        <v>1</v>
      </c>
      <c r="R37" s="17" t="s">
        <v>11</v>
      </c>
      <c r="U37" s="17">
        <v>1</v>
      </c>
      <c r="V37" s="17">
        <v>1</v>
      </c>
      <c r="X37" s="17">
        <v>1</v>
      </c>
      <c r="Y37" s="17">
        <v>1</v>
      </c>
    </row>
    <row r="38" spans="1:35" ht="50.25" customHeight="1" x14ac:dyDescent="0.25">
      <c r="A38" s="3" t="s">
        <v>52</v>
      </c>
      <c r="B38" s="3" t="s">
        <v>60</v>
      </c>
      <c r="C38" s="102">
        <v>259</v>
      </c>
      <c r="D38" s="1" t="s">
        <v>675</v>
      </c>
      <c r="E38" s="105" t="s">
        <v>19</v>
      </c>
      <c r="F38" s="3" t="s">
        <v>0</v>
      </c>
      <c r="H38">
        <v>1</v>
      </c>
      <c r="K38" t="s">
        <v>11</v>
      </c>
      <c r="L38" s="3" t="s">
        <v>759</v>
      </c>
      <c r="R38" s="17" t="s">
        <v>11</v>
      </c>
      <c r="T38" s="17">
        <v>1</v>
      </c>
      <c r="U38" s="17">
        <v>1</v>
      </c>
      <c r="V38" s="17">
        <v>1</v>
      </c>
      <c r="W38" s="17">
        <v>1</v>
      </c>
      <c r="X38" s="17">
        <v>1</v>
      </c>
      <c r="Y38" s="17">
        <v>1</v>
      </c>
      <c r="Z38" s="17">
        <v>1</v>
      </c>
    </row>
    <row r="39" spans="1:35" ht="60" x14ac:dyDescent="0.25">
      <c r="A39" s="3" t="s">
        <v>52</v>
      </c>
      <c r="B39" s="3" t="s">
        <v>60</v>
      </c>
      <c r="C39" s="102">
        <v>279</v>
      </c>
      <c r="D39" s="1" t="s">
        <v>582</v>
      </c>
      <c r="E39" s="105" t="s">
        <v>52</v>
      </c>
      <c r="F39" s="3"/>
      <c r="H39">
        <v>1</v>
      </c>
      <c r="K39" t="s">
        <v>5</v>
      </c>
      <c r="L39" s="3" t="s">
        <v>583</v>
      </c>
      <c r="R39" s="17" t="s">
        <v>5</v>
      </c>
      <c r="T39" s="17">
        <v>1</v>
      </c>
      <c r="U39" s="17">
        <v>1</v>
      </c>
      <c r="V39" s="17">
        <v>1</v>
      </c>
      <c r="W39" s="17">
        <v>1</v>
      </c>
      <c r="X39" s="17">
        <v>1</v>
      </c>
      <c r="Y39" s="17">
        <v>1</v>
      </c>
      <c r="Z39" s="17">
        <v>1</v>
      </c>
    </row>
    <row r="40" spans="1:35" ht="30.75" customHeight="1" x14ac:dyDescent="0.25">
      <c r="A40" s="3" t="s">
        <v>52</v>
      </c>
      <c r="B40" s="3" t="s">
        <v>60</v>
      </c>
      <c r="C40" s="102">
        <v>303</v>
      </c>
      <c r="D40" s="1" t="s">
        <v>589</v>
      </c>
      <c r="E40" s="105" t="s">
        <v>52</v>
      </c>
      <c r="F40" s="3"/>
      <c r="H40">
        <v>1</v>
      </c>
      <c r="K40" t="s">
        <v>11</v>
      </c>
      <c r="L40" s="3" t="s">
        <v>590</v>
      </c>
      <c r="R40" s="17" t="s">
        <v>11</v>
      </c>
      <c r="S40" s="17">
        <v>1</v>
      </c>
      <c r="T40" s="17">
        <v>1</v>
      </c>
      <c r="U40" s="17">
        <v>1</v>
      </c>
      <c r="V40" s="17">
        <v>1</v>
      </c>
      <c r="W40" s="17">
        <v>1</v>
      </c>
      <c r="X40" s="17">
        <v>1</v>
      </c>
      <c r="Y40" s="17">
        <v>1</v>
      </c>
      <c r="Z40" s="17">
        <v>1</v>
      </c>
    </row>
    <row r="41" spans="1:35" ht="30.75" customHeight="1" x14ac:dyDescent="0.25">
      <c r="A41" s="3" t="s">
        <v>52</v>
      </c>
      <c r="B41" s="3" t="s">
        <v>60</v>
      </c>
      <c r="C41" s="102">
        <v>307</v>
      </c>
      <c r="D41" s="1" t="s">
        <v>833</v>
      </c>
      <c r="E41" s="3" t="s">
        <v>52</v>
      </c>
      <c r="F41" s="3"/>
      <c r="H41">
        <v>1</v>
      </c>
      <c r="K41" t="s">
        <v>5</v>
      </c>
      <c r="L41" s="3" t="s">
        <v>884</v>
      </c>
      <c r="AG41" s="4" t="s">
        <v>5</v>
      </c>
      <c r="AH41" s="4">
        <v>1</v>
      </c>
      <c r="AI41" s="60" t="s">
        <v>834</v>
      </c>
    </row>
    <row r="42" spans="1:35" ht="45" x14ac:dyDescent="0.25">
      <c r="A42" s="3" t="s">
        <v>52</v>
      </c>
      <c r="B42" s="3" t="s">
        <v>60</v>
      </c>
      <c r="C42" s="102">
        <v>329</v>
      </c>
      <c r="D42" s="1" t="s">
        <v>584</v>
      </c>
      <c r="E42" s="105" t="s">
        <v>52</v>
      </c>
      <c r="F42" s="3"/>
      <c r="H42">
        <v>1</v>
      </c>
      <c r="K42" t="s">
        <v>5</v>
      </c>
      <c r="L42" s="3" t="s">
        <v>585</v>
      </c>
      <c r="R42" s="17" t="s">
        <v>5</v>
      </c>
      <c r="T42" s="17">
        <v>1</v>
      </c>
      <c r="U42" s="17">
        <v>1</v>
      </c>
      <c r="V42" s="17">
        <v>1</v>
      </c>
      <c r="W42" s="17">
        <v>1</v>
      </c>
      <c r="X42" s="17">
        <v>1</v>
      </c>
      <c r="Y42" s="17">
        <v>1</v>
      </c>
      <c r="Z42" s="17">
        <v>1</v>
      </c>
    </row>
    <row r="43" spans="1:35" ht="45" x14ac:dyDescent="0.25">
      <c r="A43" s="3" t="s">
        <v>52</v>
      </c>
      <c r="B43" s="3" t="s">
        <v>60</v>
      </c>
      <c r="C43" s="102">
        <v>332</v>
      </c>
      <c r="D43" s="1" t="s">
        <v>577</v>
      </c>
      <c r="E43" s="105" t="s">
        <v>52</v>
      </c>
      <c r="F43" s="3"/>
      <c r="H43">
        <v>1</v>
      </c>
      <c r="K43" t="s">
        <v>77</v>
      </c>
      <c r="L43" s="3" t="s">
        <v>578</v>
      </c>
      <c r="R43" s="17" t="s">
        <v>77</v>
      </c>
      <c r="T43" s="17">
        <v>1</v>
      </c>
      <c r="U43" s="17">
        <v>1</v>
      </c>
      <c r="V43" s="17">
        <v>1</v>
      </c>
      <c r="W43" s="17">
        <v>1</v>
      </c>
      <c r="X43" s="17">
        <v>1</v>
      </c>
      <c r="Y43" s="17">
        <v>1</v>
      </c>
      <c r="Z43" s="17">
        <v>1</v>
      </c>
    </row>
    <row r="44" spans="1:35" ht="45" x14ac:dyDescent="0.25">
      <c r="A44" s="3" t="s">
        <v>52</v>
      </c>
      <c r="B44" s="3" t="s">
        <v>60</v>
      </c>
      <c r="C44" s="102">
        <v>340</v>
      </c>
      <c r="D44" s="1" t="s">
        <v>532</v>
      </c>
      <c r="E44" s="105" t="s">
        <v>55</v>
      </c>
      <c r="F44" s="3" t="s">
        <v>7</v>
      </c>
      <c r="J44">
        <v>1</v>
      </c>
      <c r="R44" s="17" t="s">
        <v>5</v>
      </c>
      <c r="U44" s="17">
        <v>1</v>
      </c>
      <c r="W44" s="17">
        <v>1</v>
      </c>
      <c r="X44" s="17">
        <v>1</v>
      </c>
      <c r="AC44" s="17" t="s">
        <v>487</v>
      </c>
    </row>
    <row r="45" spans="1:35" ht="45" x14ac:dyDescent="0.25">
      <c r="A45" s="3" t="s">
        <v>52</v>
      </c>
      <c r="B45" s="3" t="s">
        <v>109</v>
      </c>
      <c r="C45" s="102">
        <v>176</v>
      </c>
      <c r="D45" s="1" t="s">
        <v>213</v>
      </c>
      <c r="E45" s="105" t="s">
        <v>52</v>
      </c>
      <c r="F45" s="3"/>
      <c r="J45">
        <v>1</v>
      </c>
    </row>
    <row r="46" spans="1:35" ht="45" x14ac:dyDescent="0.25">
      <c r="A46" s="3" t="s">
        <v>52</v>
      </c>
      <c r="B46" s="3" t="s">
        <v>109</v>
      </c>
      <c r="C46" s="102">
        <v>213</v>
      </c>
      <c r="D46" s="1" t="s">
        <v>242</v>
      </c>
      <c r="E46" s="105" t="s">
        <v>243</v>
      </c>
      <c r="F46" s="3"/>
      <c r="H46">
        <v>1</v>
      </c>
      <c r="O46" s="1" t="s">
        <v>244</v>
      </c>
    </row>
    <row r="47" spans="1:35" ht="45" x14ac:dyDescent="0.25">
      <c r="A47" s="3" t="s">
        <v>52</v>
      </c>
      <c r="B47" s="3" t="s">
        <v>433</v>
      </c>
      <c r="C47" s="102">
        <v>169</v>
      </c>
      <c r="D47" s="1" t="s">
        <v>436</v>
      </c>
      <c r="E47" s="105" t="s">
        <v>52</v>
      </c>
      <c r="F47" s="3" t="s">
        <v>0</v>
      </c>
      <c r="J47">
        <v>1</v>
      </c>
    </row>
    <row r="48" spans="1:35" ht="60" x14ac:dyDescent="0.25">
      <c r="A48" s="3" t="s">
        <v>600</v>
      </c>
      <c r="B48" s="3" t="s">
        <v>60</v>
      </c>
      <c r="C48" s="102">
        <v>3</v>
      </c>
      <c r="D48" s="1" t="s">
        <v>515</v>
      </c>
      <c r="E48" s="105" t="s">
        <v>599</v>
      </c>
      <c r="F48" s="3" t="s">
        <v>51</v>
      </c>
      <c r="J48">
        <v>1</v>
      </c>
    </row>
    <row r="49" spans="1:28" ht="30" x14ac:dyDescent="0.25">
      <c r="A49" s="3" t="s">
        <v>15</v>
      </c>
      <c r="B49" s="3" t="s">
        <v>60</v>
      </c>
      <c r="C49" s="102">
        <v>10</v>
      </c>
      <c r="D49" s="1" t="s">
        <v>517</v>
      </c>
      <c r="E49" s="105" t="s">
        <v>15</v>
      </c>
      <c r="F49" s="3"/>
      <c r="H49">
        <v>1</v>
      </c>
      <c r="K49" t="s">
        <v>5</v>
      </c>
      <c r="L49" s="3" t="s">
        <v>89</v>
      </c>
      <c r="M49">
        <v>1</v>
      </c>
    </row>
    <row r="50" spans="1:28" ht="30" x14ac:dyDescent="0.25">
      <c r="A50" s="3" t="s">
        <v>15</v>
      </c>
      <c r="B50" s="3" t="s">
        <v>60</v>
      </c>
      <c r="C50" s="102">
        <v>10</v>
      </c>
      <c r="D50" s="1" t="s">
        <v>517</v>
      </c>
      <c r="E50" s="105" t="s">
        <v>15</v>
      </c>
      <c r="F50" s="3"/>
      <c r="H50">
        <v>1</v>
      </c>
      <c r="K50" t="s">
        <v>5</v>
      </c>
      <c r="L50" s="3" t="s">
        <v>90</v>
      </c>
    </row>
    <row r="51" spans="1:28" ht="30" x14ac:dyDescent="0.25">
      <c r="A51" s="3" t="s">
        <v>15</v>
      </c>
      <c r="B51" s="3" t="s">
        <v>60</v>
      </c>
      <c r="C51" s="102">
        <v>27</v>
      </c>
      <c r="D51" s="1" t="s">
        <v>521</v>
      </c>
      <c r="E51" s="105" t="s">
        <v>56</v>
      </c>
      <c r="F51" s="3" t="s">
        <v>0</v>
      </c>
      <c r="H51">
        <v>1</v>
      </c>
      <c r="K51" t="s">
        <v>77</v>
      </c>
      <c r="L51" s="3" t="s">
        <v>91</v>
      </c>
      <c r="M51">
        <v>1</v>
      </c>
      <c r="R51" s="17" t="s">
        <v>11</v>
      </c>
      <c r="U51" s="17">
        <v>1</v>
      </c>
      <c r="V51" s="17">
        <v>1</v>
      </c>
      <c r="W51" s="17">
        <v>1</v>
      </c>
      <c r="X51" s="17">
        <v>1</v>
      </c>
      <c r="Y51" s="17">
        <v>1</v>
      </c>
      <c r="AB51" s="17" t="s">
        <v>487</v>
      </c>
    </row>
    <row r="52" spans="1:28" ht="30" x14ac:dyDescent="0.25">
      <c r="A52" s="3" t="s">
        <v>15</v>
      </c>
      <c r="B52" s="3" t="s">
        <v>60</v>
      </c>
      <c r="C52" s="102">
        <v>28</v>
      </c>
      <c r="D52" s="1" t="s">
        <v>522</v>
      </c>
      <c r="E52" s="105" t="s">
        <v>56</v>
      </c>
      <c r="F52" s="3" t="s">
        <v>0</v>
      </c>
      <c r="H52">
        <v>1</v>
      </c>
      <c r="K52" t="s">
        <v>77</v>
      </c>
      <c r="L52" s="3" t="s">
        <v>91</v>
      </c>
      <c r="M52">
        <v>1</v>
      </c>
    </row>
    <row r="53" spans="1:28" ht="60" x14ac:dyDescent="0.25">
      <c r="A53" s="3" t="s">
        <v>15</v>
      </c>
      <c r="B53" s="3" t="s">
        <v>60</v>
      </c>
      <c r="C53" s="102">
        <v>312</v>
      </c>
      <c r="D53" s="1" t="s">
        <v>530</v>
      </c>
      <c r="E53" s="105" t="s">
        <v>15</v>
      </c>
      <c r="F53" s="3" t="s">
        <v>14</v>
      </c>
      <c r="J53">
        <v>1</v>
      </c>
      <c r="R53" s="17" t="s">
        <v>11</v>
      </c>
      <c r="U53" s="17">
        <v>1</v>
      </c>
      <c r="V53" s="17">
        <v>1</v>
      </c>
      <c r="W53" s="17">
        <v>1</v>
      </c>
      <c r="X53" s="17">
        <v>1</v>
      </c>
      <c r="Y53" s="17">
        <v>1</v>
      </c>
      <c r="AB53" s="17" t="s">
        <v>487</v>
      </c>
    </row>
    <row r="54" spans="1:28" ht="45" x14ac:dyDescent="0.25">
      <c r="A54" s="3" t="s">
        <v>15</v>
      </c>
      <c r="B54" s="3" t="s">
        <v>109</v>
      </c>
      <c r="C54" s="102">
        <v>180</v>
      </c>
      <c r="D54" s="1" t="s">
        <v>214</v>
      </c>
      <c r="E54" s="105" t="s">
        <v>215</v>
      </c>
      <c r="F54" s="3"/>
      <c r="J54">
        <v>1</v>
      </c>
    </row>
    <row r="55" spans="1:28" x14ac:dyDescent="0.25">
      <c r="A55" s="3" t="s">
        <v>222</v>
      </c>
      <c r="B55" s="3" t="s">
        <v>109</v>
      </c>
      <c r="C55" s="102">
        <v>185</v>
      </c>
      <c r="D55" s="1" t="s">
        <v>221</v>
      </c>
      <c r="E55" s="105" t="s">
        <v>222</v>
      </c>
      <c r="F55" s="3"/>
      <c r="J55">
        <v>1</v>
      </c>
    </row>
    <row r="56" spans="1:28" ht="45" x14ac:dyDescent="0.25">
      <c r="A56" s="3" t="s">
        <v>592</v>
      </c>
      <c r="B56" s="3" t="s">
        <v>60</v>
      </c>
      <c r="C56" s="102">
        <v>41</v>
      </c>
      <c r="D56" s="1" t="s">
        <v>523</v>
      </c>
      <c r="E56" s="105" t="s">
        <v>57</v>
      </c>
      <c r="F56" s="3" t="s">
        <v>6</v>
      </c>
      <c r="J56">
        <v>1</v>
      </c>
    </row>
    <row r="57" spans="1:28" ht="49.5" customHeight="1" x14ac:dyDescent="0.25">
      <c r="B57" s="3" t="s">
        <v>60</v>
      </c>
      <c r="C57" s="102">
        <v>280</v>
      </c>
      <c r="D57" s="1" t="s">
        <v>591</v>
      </c>
      <c r="E57" s="105" t="s">
        <v>592</v>
      </c>
      <c r="F57" s="3"/>
      <c r="H57">
        <v>1</v>
      </c>
      <c r="K57" t="s">
        <v>77</v>
      </c>
      <c r="L57" s="3" t="s">
        <v>593</v>
      </c>
      <c r="R57" s="17" t="s">
        <v>11</v>
      </c>
      <c r="S57" s="17">
        <v>1</v>
      </c>
      <c r="U57" s="17">
        <v>1</v>
      </c>
      <c r="V57" s="17">
        <v>1</v>
      </c>
      <c r="X57" s="17">
        <v>1</v>
      </c>
      <c r="Y57" s="17">
        <v>1</v>
      </c>
      <c r="Z57" s="17">
        <v>1</v>
      </c>
    </row>
    <row r="58" spans="1:28" ht="30" x14ac:dyDescent="0.25">
      <c r="A58" s="3" t="s">
        <v>54</v>
      </c>
      <c r="B58" s="3" t="s">
        <v>60</v>
      </c>
      <c r="C58" s="102">
        <v>48</v>
      </c>
      <c r="D58" s="1" t="s">
        <v>524</v>
      </c>
      <c r="E58" s="105" t="s">
        <v>54</v>
      </c>
      <c r="F58" s="3" t="s">
        <v>6</v>
      </c>
      <c r="J58">
        <v>1</v>
      </c>
    </row>
    <row r="59" spans="1:28" ht="45" x14ac:dyDescent="0.25">
      <c r="A59" s="3" t="s">
        <v>601</v>
      </c>
      <c r="B59" s="3" t="s">
        <v>60</v>
      </c>
      <c r="C59" s="102">
        <v>55</v>
      </c>
      <c r="D59" s="1" t="s">
        <v>525</v>
      </c>
      <c r="E59" s="105" t="s">
        <v>58</v>
      </c>
      <c r="F59" s="3" t="s">
        <v>6</v>
      </c>
      <c r="H59">
        <v>1</v>
      </c>
      <c r="K59" t="s">
        <v>77</v>
      </c>
      <c r="L59" s="3" t="s">
        <v>86</v>
      </c>
    </row>
    <row r="60" spans="1:28" ht="30" x14ac:dyDescent="0.25">
      <c r="A60" s="3" t="s">
        <v>601</v>
      </c>
      <c r="B60" s="3" t="s">
        <v>60</v>
      </c>
      <c r="C60" s="102">
        <v>291</v>
      </c>
      <c r="D60" s="1" t="s">
        <v>529</v>
      </c>
      <c r="E60" s="105" t="s">
        <v>58</v>
      </c>
      <c r="F60" s="3" t="s">
        <v>44</v>
      </c>
      <c r="H60">
        <v>1</v>
      </c>
      <c r="K60" t="s">
        <v>5</v>
      </c>
      <c r="L60" s="3" t="s">
        <v>87</v>
      </c>
      <c r="R60" s="17" t="s">
        <v>5</v>
      </c>
      <c r="T60" s="17">
        <v>1</v>
      </c>
      <c r="U60" s="17">
        <v>1</v>
      </c>
      <c r="V60" s="17">
        <v>1</v>
      </c>
      <c r="W60" s="17">
        <v>1</v>
      </c>
      <c r="X60" s="17">
        <v>1</v>
      </c>
      <c r="Z60" s="17">
        <v>1</v>
      </c>
    </row>
    <row r="61" spans="1:28" ht="60" x14ac:dyDescent="0.25">
      <c r="A61" s="3" t="s">
        <v>602</v>
      </c>
      <c r="B61" s="3" t="s">
        <v>60</v>
      </c>
      <c r="C61" s="102">
        <v>3</v>
      </c>
      <c r="D61" s="1" t="s">
        <v>515</v>
      </c>
      <c r="E61" s="105" t="s">
        <v>599</v>
      </c>
      <c r="F61" s="3" t="s">
        <v>51</v>
      </c>
      <c r="J61">
        <v>1</v>
      </c>
    </row>
    <row r="62" spans="1:28" ht="60" x14ac:dyDescent="0.25">
      <c r="A62" s="3" t="s">
        <v>603</v>
      </c>
      <c r="B62" s="3" t="s">
        <v>60</v>
      </c>
      <c r="C62" s="102">
        <v>3</v>
      </c>
      <c r="D62" s="1" t="s">
        <v>515</v>
      </c>
      <c r="E62" s="105" t="s">
        <v>599</v>
      </c>
      <c r="F62" s="3" t="s">
        <v>51</v>
      </c>
      <c r="J62">
        <v>1</v>
      </c>
    </row>
    <row r="63" spans="1:28" ht="60" x14ac:dyDescent="0.25">
      <c r="A63" s="3" t="s">
        <v>45</v>
      </c>
      <c r="B63" s="3" t="s">
        <v>448</v>
      </c>
      <c r="C63" s="102">
        <v>103</v>
      </c>
      <c r="D63" s="1" t="s">
        <v>404</v>
      </c>
      <c r="E63" s="105" t="s">
        <v>45</v>
      </c>
      <c r="F63" s="3" t="s">
        <v>0</v>
      </c>
      <c r="J63">
        <v>1</v>
      </c>
    </row>
    <row r="64" spans="1:28" ht="45" x14ac:dyDescent="0.25">
      <c r="A64" s="3" t="s">
        <v>97</v>
      </c>
      <c r="B64" s="3" t="s">
        <v>62</v>
      </c>
      <c r="C64" s="102">
        <v>20</v>
      </c>
      <c r="D64" s="1" t="s">
        <v>537</v>
      </c>
      <c r="E64" s="107" t="s">
        <v>97</v>
      </c>
      <c r="F64" s="3" t="s">
        <v>0</v>
      </c>
      <c r="H64">
        <v>1</v>
      </c>
      <c r="K64" t="s">
        <v>11</v>
      </c>
      <c r="L64" s="3" t="s">
        <v>98</v>
      </c>
      <c r="R64" s="17" t="s">
        <v>11</v>
      </c>
      <c r="U64" s="17">
        <v>1</v>
      </c>
      <c r="W64" s="17">
        <v>1</v>
      </c>
      <c r="X64" s="17">
        <v>1</v>
      </c>
      <c r="Z64" s="17">
        <v>1</v>
      </c>
    </row>
    <row r="65" spans="1:35" ht="75" x14ac:dyDescent="0.25">
      <c r="A65" s="3" t="s">
        <v>61</v>
      </c>
      <c r="B65" s="3" t="s">
        <v>62</v>
      </c>
      <c r="C65" s="102">
        <v>1</v>
      </c>
      <c r="D65" s="1" t="s">
        <v>596</v>
      </c>
      <c r="E65" s="107" t="s">
        <v>61</v>
      </c>
      <c r="F65" s="71"/>
      <c r="H65">
        <v>1</v>
      </c>
      <c r="N65" s="3" t="s">
        <v>597</v>
      </c>
      <c r="R65" s="17" t="s">
        <v>132</v>
      </c>
      <c r="U65" s="17">
        <v>1</v>
      </c>
      <c r="V65" s="17">
        <v>1</v>
      </c>
      <c r="X65" s="17">
        <v>1</v>
      </c>
      <c r="Y65" s="17">
        <v>1</v>
      </c>
      <c r="Z65" s="17">
        <v>1</v>
      </c>
    </row>
    <row r="66" spans="1:35" ht="60" x14ac:dyDescent="0.25">
      <c r="A66" s="3" t="s">
        <v>61</v>
      </c>
      <c r="B66" s="3" t="s">
        <v>62</v>
      </c>
      <c r="C66" s="102">
        <v>15</v>
      </c>
      <c r="D66" s="1" t="s">
        <v>844</v>
      </c>
      <c r="E66" s="107" t="s">
        <v>61</v>
      </c>
      <c r="F66" s="71"/>
      <c r="J66">
        <v>1</v>
      </c>
      <c r="N66" s="3"/>
      <c r="AG66" s="4" t="s">
        <v>5</v>
      </c>
      <c r="AI66" s="60" t="s">
        <v>845</v>
      </c>
    </row>
    <row r="67" spans="1:35" ht="30" x14ac:dyDescent="0.25">
      <c r="A67" s="3" t="s">
        <v>61</v>
      </c>
      <c r="B67" s="3" t="s">
        <v>62</v>
      </c>
      <c r="C67" s="102">
        <v>17</v>
      </c>
      <c r="D67" s="1" t="s">
        <v>535</v>
      </c>
      <c r="E67" s="107" t="s">
        <v>61</v>
      </c>
      <c r="F67" s="3" t="s">
        <v>0</v>
      </c>
      <c r="H67">
        <v>1</v>
      </c>
      <c r="K67" t="s">
        <v>16</v>
      </c>
      <c r="L67" s="3" t="s">
        <v>96</v>
      </c>
      <c r="M67">
        <v>1</v>
      </c>
      <c r="R67" s="17" t="s">
        <v>16</v>
      </c>
      <c r="U67" s="17">
        <v>1</v>
      </c>
      <c r="V67" s="17">
        <v>1</v>
      </c>
      <c r="W67" s="17">
        <v>1</v>
      </c>
      <c r="Y67" s="17">
        <v>1</v>
      </c>
      <c r="Z67" s="17">
        <v>1</v>
      </c>
      <c r="AB67" s="17" t="s">
        <v>536</v>
      </c>
    </row>
    <row r="68" spans="1:35" ht="45" x14ac:dyDescent="0.25">
      <c r="A68" s="3" t="s">
        <v>227</v>
      </c>
      <c r="B68" s="3" t="s">
        <v>109</v>
      </c>
      <c r="C68" s="102">
        <v>6</v>
      </c>
      <c r="D68" s="1" t="s">
        <v>115</v>
      </c>
      <c r="E68" s="105" t="s">
        <v>116</v>
      </c>
      <c r="F68" s="3"/>
      <c r="J68">
        <v>1</v>
      </c>
    </row>
    <row r="69" spans="1:35" ht="30" x14ac:dyDescent="0.25">
      <c r="A69" s="3" t="s">
        <v>227</v>
      </c>
      <c r="B69" s="3" t="s">
        <v>109</v>
      </c>
      <c r="C69" s="102">
        <v>7</v>
      </c>
      <c r="D69" s="1" t="s">
        <v>117</v>
      </c>
      <c r="E69" s="105" t="s">
        <v>116</v>
      </c>
      <c r="F69" s="3"/>
      <c r="H69">
        <v>1</v>
      </c>
      <c r="O69" s="1" t="s">
        <v>118</v>
      </c>
    </row>
    <row r="70" spans="1:35" ht="75" x14ac:dyDescent="0.25">
      <c r="A70" s="3" t="s">
        <v>227</v>
      </c>
      <c r="B70" s="3" t="s">
        <v>109</v>
      </c>
      <c r="C70" s="102">
        <v>196</v>
      </c>
      <c r="D70" s="1" t="s">
        <v>226</v>
      </c>
      <c r="E70" s="105" t="s">
        <v>227</v>
      </c>
      <c r="F70" s="3" t="s">
        <v>44</v>
      </c>
      <c r="J70">
        <v>1</v>
      </c>
    </row>
    <row r="71" spans="1:35" ht="45" x14ac:dyDescent="0.25">
      <c r="A71" s="3" t="s">
        <v>227</v>
      </c>
      <c r="B71" s="3" t="s">
        <v>109</v>
      </c>
      <c r="C71" s="102">
        <v>200</v>
      </c>
      <c r="D71" s="1" t="s">
        <v>235</v>
      </c>
      <c r="E71" s="107" t="s">
        <v>236</v>
      </c>
      <c r="F71" s="3"/>
      <c r="J71">
        <v>1</v>
      </c>
    </row>
    <row r="72" spans="1:35" ht="30" x14ac:dyDescent="0.25">
      <c r="A72" s="3" t="s">
        <v>227</v>
      </c>
      <c r="B72" s="3" t="s">
        <v>109</v>
      </c>
      <c r="C72" s="102">
        <v>240</v>
      </c>
      <c r="D72" s="1" t="s">
        <v>252</v>
      </c>
      <c r="E72" s="105" t="s">
        <v>227</v>
      </c>
      <c r="F72" s="3"/>
      <c r="J72">
        <v>1</v>
      </c>
    </row>
    <row r="73" spans="1:35" ht="75" x14ac:dyDescent="0.25">
      <c r="A73" s="3" t="s">
        <v>227</v>
      </c>
      <c r="B73" s="3" t="s">
        <v>109</v>
      </c>
      <c r="C73" s="102">
        <v>242</v>
      </c>
      <c r="D73" s="1" t="s">
        <v>253</v>
      </c>
      <c r="E73" s="105" t="s">
        <v>116</v>
      </c>
      <c r="F73" s="3"/>
      <c r="H73">
        <v>1</v>
      </c>
      <c r="K73" t="s">
        <v>11</v>
      </c>
      <c r="L73" s="3" t="s">
        <v>254</v>
      </c>
    </row>
    <row r="74" spans="1:35" ht="30" x14ac:dyDescent="0.25">
      <c r="A74" s="3" t="s">
        <v>227</v>
      </c>
      <c r="B74" s="3" t="s">
        <v>109</v>
      </c>
      <c r="C74" s="102">
        <v>243</v>
      </c>
      <c r="D74" s="1" t="s">
        <v>255</v>
      </c>
      <c r="E74" s="105" t="s">
        <v>227</v>
      </c>
      <c r="F74" s="3" t="s">
        <v>4</v>
      </c>
      <c r="J74">
        <v>1</v>
      </c>
    </row>
    <row r="75" spans="1:35" ht="30" x14ac:dyDescent="0.25">
      <c r="A75" s="3" t="s">
        <v>227</v>
      </c>
      <c r="B75" s="3" t="s">
        <v>109</v>
      </c>
      <c r="C75" s="102">
        <v>243</v>
      </c>
      <c r="D75" s="1" t="s">
        <v>255</v>
      </c>
      <c r="E75" s="105" t="s">
        <v>227</v>
      </c>
      <c r="F75" s="3" t="s">
        <v>4</v>
      </c>
      <c r="J75">
        <v>1</v>
      </c>
    </row>
    <row r="76" spans="1:35" ht="45" x14ac:dyDescent="0.25">
      <c r="A76" s="3" t="s">
        <v>604</v>
      </c>
      <c r="B76" s="3" t="s">
        <v>60</v>
      </c>
      <c r="C76" s="102">
        <v>364</v>
      </c>
      <c r="D76" s="1" t="s">
        <v>533</v>
      </c>
      <c r="E76" s="105" t="s">
        <v>93</v>
      </c>
      <c r="F76" s="3"/>
      <c r="H76">
        <v>1</v>
      </c>
      <c r="K76" t="s">
        <v>11</v>
      </c>
      <c r="L76" s="3" t="s">
        <v>94</v>
      </c>
      <c r="R76" s="17" t="s">
        <v>11</v>
      </c>
      <c r="T76" s="17">
        <v>1</v>
      </c>
      <c r="U76" s="17">
        <v>1</v>
      </c>
      <c r="V76" s="17">
        <v>1</v>
      </c>
      <c r="W76" s="17">
        <v>1</v>
      </c>
      <c r="X76" s="17">
        <v>1</v>
      </c>
      <c r="Y76" s="17">
        <v>1</v>
      </c>
      <c r="AB76" s="17" t="s">
        <v>487</v>
      </c>
    </row>
    <row r="77" spans="1:35" ht="75" x14ac:dyDescent="0.25">
      <c r="A77" s="3" t="s">
        <v>18</v>
      </c>
      <c r="B77" s="3" t="s">
        <v>441</v>
      </c>
      <c r="C77" s="102">
        <v>1</v>
      </c>
      <c r="D77" s="1" t="s">
        <v>543</v>
      </c>
      <c r="E77" s="105" t="s">
        <v>18</v>
      </c>
      <c r="F77" s="3"/>
      <c r="J77">
        <v>1</v>
      </c>
      <c r="N77" s="3"/>
    </row>
    <row r="78" spans="1:35" ht="60" x14ac:dyDescent="0.25">
      <c r="A78" s="3" t="s">
        <v>18</v>
      </c>
      <c r="B78" s="3" t="s">
        <v>444</v>
      </c>
      <c r="C78" s="102">
        <v>2</v>
      </c>
      <c r="D78" s="1" t="s">
        <v>291</v>
      </c>
      <c r="E78" s="105" t="s">
        <v>18</v>
      </c>
      <c r="F78" s="3"/>
      <c r="H78">
        <v>1</v>
      </c>
      <c r="K78" t="s">
        <v>5</v>
      </c>
      <c r="L78" s="3" t="s">
        <v>294</v>
      </c>
    </row>
    <row r="79" spans="1:35" ht="60" x14ac:dyDescent="0.25">
      <c r="A79" s="3" t="s">
        <v>18</v>
      </c>
      <c r="B79" s="3" t="s">
        <v>303</v>
      </c>
      <c r="C79" s="102">
        <v>36</v>
      </c>
      <c r="D79" s="1" t="s">
        <v>311</v>
      </c>
      <c r="E79" s="105" t="s">
        <v>18</v>
      </c>
      <c r="F79" s="3"/>
      <c r="J79">
        <v>1</v>
      </c>
    </row>
    <row r="80" spans="1:35" ht="30" x14ac:dyDescent="0.25">
      <c r="A80" s="3" t="s">
        <v>18</v>
      </c>
      <c r="B80" s="3" t="s">
        <v>303</v>
      </c>
      <c r="C80" s="102">
        <v>54</v>
      </c>
      <c r="D80" s="1" t="s">
        <v>323</v>
      </c>
      <c r="E80" s="105" t="s">
        <v>18</v>
      </c>
      <c r="F80" s="3"/>
      <c r="J80">
        <v>1</v>
      </c>
    </row>
    <row r="81" spans="1:26" ht="60" x14ac:dyDescent="0.25">
      <c r="A81" s="3" t="s">
        <v>18</v>
      </c>
      <c r="B81" s="3" t="s">
        <v>326</v>
      </c>
      <c r="C81" s="102">
        <v>10</v>
      </c>
      <c r="D81" s="1" t="s">
        <v>330</v>
      </c>
      <c r="E81" s="105" t="s">
        <v>18</v>
      </c>
      <c r="F81" s="3"/>
      <c r="H81">
        <v>1</v>
      </c>
      <c r="K81" t="s">
        <v>5</v>
      </c>
      <c r="L81" s="3" t="s">
        <v>331</v>
      </c>
    </row>
    <row r="82" spans="1:26" ht="75" x14ac:dyDescent="0.25">
      <c r="A82" s="3" t="s">
        <v>18</v>
      </c>
      <c r="B82" s="3" t="s">
        <v>326</v>
      </c>
      <c r="C82" s="102">
        <v>151</v>
      </c>
      <c r="D82" s="1" t="s">
        <v>336</v>
      </c>
      <c r="E82" s="105" t="s">
        <v>18</v>
      </c>
      <c r="F82" s="3" t="s">
        <v>0</v>
      </c>
      <c r="H82">
        <v>1</v>
      </c>
      <c r="K82" t="s">
        <v>11</v>
      </c>
      <c r="L82" s="3" t="s">
        <v>337</v>
      </c>
      <c r="R82" s="17" t="s">
        <v>11</v>
      </c>
      <c r="T82" s="17">
        <v>1</v>
      </c>
      <c r="U82" s="17">
        <v>1</v>
      </c>
      <c r="V82" s="17">
        <v>1</v>
      </c>
      <c r="W82" s="17">
        <v>1</v>
      </c>
      <c r="X82" s="17">
        <v>1</v>
      </c>
      <c r="Y82" s="17">
        <v>1</v>
      </c>
      <c r="Z82" s="17">
        <v>1</v>
      </c>
    </row>
    <row r="83" spans="1:26" ht="75" x14ac:dyDescent="0.25">
      <c r="A83" s="3" t="s">
        <v>18</v>
      </c>
      <c r="B83" s="3" t="s">
        <v>354</v>
      </c>
      <c r="C83" s="102">
        <v>86</v>
      </c>
      <c r="D83" s="1" t="s">
        <v>359</v>
      </c>
      <c r="E83" s="105" t="s">
        <v>18</v>
      </c>
      <c r="F83" s="3"/>
      <c r="H83">
        <v>1</v>
      </c>
      <c r="K83" t="s">
        <v>5</v>
      </c>
      <c r="L83" s="1" t="s">
        <v>360</v>
      </c>
    </row>
    <row r="84" spans="1:26" ht="60" x14ac:dyDescent="0.25">
      <c r="A84" s="3" t="s">
        <v>18</v>
      </c>
      <c r="B84" s="3" t="s">
        <v>381</v>
      </c>
      <c r="C84" s="102">
        <v>119</v>
      </c>
      <c r="D84" s="1" t="s">
        <v>383</v>
      </c>
      <c r="E84" s="105" t="s">
        <v>18</v>
      </c>
      <c r="F84" s="3"/>
      <c r="J84">
        <v>1</v>
      </c>
    </row>
    <row r="85" spans="1:26" ht="75" x14ac:dyDescent="0.25">
      <c r="A85" s="3" t="s">
        <v>18</v>
      </c>
      <c r="B85" s="3" t="s">
        <v>448</v>
      </c>
      <c r="C85" s="102">
        <v>136</v>
      </c>
      <c r="D85" s="1" t="s">
        <v>407</v>
      </c>
      <c r="E85" s="105" t="s">
        <v>18</v>
      </c>
      <c r="F85" s="3" t="s">
        <v>6</v>
      </c>
      <c r="H85">
        <v>1</v>
      </c>
      <c r="K85" t="s">
        <v>11</v>
      </c>
      <c r="L85" s="3" t="s">
        <v>408</v>
      </c>
      <c r="M85">
        <v>1</v>
      </c>
    </row>
    <row r="86" spans="1:26" ht="45" x14ac:dyDescent="0.25">
      <c r="A86" s="3" t="s">
        <v>18</v>
      </c>
      <c r="B86" s="3" t="s">
        <v>433</v>
      </c>
      <c r="C86" s="102">
        <v>169</v>
      </c>
      <c r="D86" s="1" t="s">
        <v>436</v>
      </c>
      <c r="E86" s="105" t="s">
        <v>18</v>
      </c>
      <c r="F86" s="3" t="s">
        <v>0</v>
      </c>
      <c r="J86">
        <v>1</v>
      </c>
    </row>
    <row r="87" spans="1:26" ht="45" x14ac:dyDescent="0.25">
      <c r="A87" s="3" t="s">
        <v>18</v>
      </c>
      <c r="B87" s="3" t="s">
        <v>453</v>
      </c>
      <c r="C87" s="102">
        <v>87</v>
      </c>
      <c r="D87" s="1" t="s">
        <v>439</v>
      </c>
      <c r="E87" s="105" t="s">
        <v>18</v>
      </c>
      <c r="F87" s="3"/>
      <c r="J87">
        <v>1</v>
      </c>
    </row>
    <row r="88" spans="1:26" ht="45" x14ac:dyDescent="0.25">
      <c r="A88" s="3" t="s">
        <v>109</v>
      </c>
      <c r="B88" s="3" t="s">
        <v>109</v>
      </c>
      <c r="C88" s="102">
        <v>1</v>
      </c>
      <c r="D88" s="1" t="s">
        <v>110</v>
      </c>
      <c r="E88" s="105" t="s">
        <v>109</v>
      </c>
      <c r="F88" s="3"/>
      <c r="I88">
        <v>1</v>
      </c>
      <c r="K88" t="s">
        <v>11</v>
      </c>
      <c r="L88" s="3" t="s">
        <v>111</v>
      </c>
      <c r="P88">
        <v>1</v>
      </c>
    </row>
    <row r="89" spans="1:26" ht="30" x14ac:dyDescent="0.25">
      <c r="A89" s="3" t="s">
        <v>109</v>
      </c>
      <c r="B89" s="3" t="s">
        <v>109</v>
      </c>
      <c r="C89" s="102">
        <v>4</v>
      </c>
      <c r="D89" s="1" t="s">
        <v>112</v>
      </c>
      <c r="E89" s="105" t="s">
        <v>109</v>
      </c>
      <c r="F89" s="3"/>
      <c r="I89">
        <v>1</v>
      </c>
      <c r="O89" s="3" t="s">
        <v>113</v>
      </c>
      <c r="P89">
        <v>1</v>
      </c>
    </row>
    <row r="90" spans="1:26" ht="45" x14ac:dyDescent="0.25">
      <c r="A90" s="3" t="s">
        <v>109</v>
      </c>
      <c r="B90" s="3" t="s">
        <v>109</v>
      </c>
      <c r="C90" s="102">
        <v>6</v>
      </c>
      <c r="D90" s="1" t="s">
        <v>115</v>
      </c>
      <c r="E90" s="105" t="s">
        <v>116</v>
      </c>
      <c r="F90" s="3"/>
      <c r="J90">
        <v>1</v>
      </c>
    </row>
    <row r="91" spans="1:26" ht="30" x14ac:dyDescent="0.25">
      <c r="A91" s="3" t="s">
        <v>109</v>
      </c>
      <c r="B91" s="3" t="s">
        <v>109</v>
      </c>
      <c r="C91" s="102">
        <v>7</v>
      </c>
      <c r="D91" s="1" t="s">
        <v>117</v>
      </c>
      <c r="E91" s="105" t="s">
        <v>116</v>
      </c>
      <c r="F91" s="3"/>
      <c r="H91">
        <v>1</v>
      </c>
      <c r="O91" s="1" t="s">
        <v>118</v>
      </c>
    </row>
    <row r="92" spans="1:26" ht="45" x14ac:dyDescent="0.25">
      <c r="A92" s="3" t="s">
        <v>109</v>
      </c>
      <c r="B92" s="3" t="s">
        <v>109</v>
      </c>
      <c r="C92" s="102">
        <v>9</v>
      </c>
      <c r="D92" s="1" t="s">
        <v>119</v>
      </c>
      <c r="E92" s="105" t="s">
        <v>120</v>
      </c>
      <c r="F92" s="3" t="s">
        <v>44</v>
      </c>
      <c r="H92">
        <v>1</v>
      </c>
      <c r="O92" s="1" t="s">
        <v>121</v>
      </c>
      <c r="P92">
        <v>1</v>
      </c>
    </row>
    <row r="93" spans="1:26" ht="30" x14ac:dyDescent="0.25">
      <c r="A93" s="3" t="s">
        <v>109</v>
      </c>
      <c r="B93" s="3" t="s">
        <v>109</v>
      </c>
      <c r="C93" s="102">
        <v>12</v>
      </c>
      <c r="D93" s="1" t="s">
        <v>122</v>
      </c>
      <c r="E93" s="105" t="s">
        <v>109</v>
      </c>
      <c r="F93" s="3"/>
      <c r="G93" s="11">
        <v>1</v>
      </c>
    </row>
    <row r="94" spans="1:26" ht="30" x14ac:dyDescent="0.25">
      <c r="A94" s="3" t="s">
        <v>109</v>
      </c>
      <c r="B94" s="3" t="s">
        <v>109</v>
      </c>
      <c r="C94" s="102">
        <v>25</v>
      </c>
      <c r="D94" s="1" t="s">
        <v>123</v>
      </c>
      <c r="E94" s="105" t="s">
        <v>109</v>
      </c>
      <c r="F94" s="3"/>
      <c r="J94">
        <v>1</v>
      </c>
      <c r="R94" s="17" t="s">
        <v>5</v>
      </c>
      <c r="U94" s="17">
        <v>1</v>
      </c>
      <c r="V94" s="17">
        <v>1</v>
      </c>
      <c r="W94" s="17">
        <v>1</v>
      </c>
      <c r="X94" s="17">
        <v>1</v>
      </c>
      <c r="Y94" s="17">
        <v>1</v>
      </c>
      <c r="Z94" s="17">
        <v>1</v>
      </c>
    </row>
    <row r="95" spans="1:26" ht="45" x14ac:dyDescent="0.25">
      <c r="A95" s="3" t="s">
        <v>109</v>
      </c>
      <c r="B95" s="3" t="s">
        <v>109</v>
      </c>
      <c r="C95" s="102">
        <v>26</v>
      </c>
      <c r="D95" s="1" t="s">
        <v>124</v>
      </c>
      <c r="E95" s="105" t="s">
        <v>109</v>
      </c>
      <c r="F95" s="3"/>
      <c r="G95" s="11">
        <v>1</v>
      </c>
    </row>
    <row r="96" spans="1:26" ht="45" x14ac:dyDescent="0.25">
      <c r="A96" s="3" t="s">
        <v>109</v>
      </c>
      <c r="B96" s="3" t="s">
        <v>109</v>
      </c>
      <c r="C96" s="102">
        <v>35</v>
      </c>
      <c r="D96" s="1" t="s">
        <v>127</v>
      </c>
      <c r="E96" s="105" t="s">
        <v>109</v>
      </c>
      <c r="F96" s="3"/>
      <c r="J96">
        <v>1</v>
      </c>
    </row>
    <row r="97" spans="1:26" ht="45" x14ac:dyDescent="0.25">
      <c r="A97" s="3" t="s">
        <v>109</v>
      </c>
      <c r="B97" s="3" t="s">
        <v>109</v>
      </c>
      <c r="C97" s="102">
        <v>40</v>
      </c>
      <c r="D97" s="1" t="s">
        <v>128</v>
      </c>
      <c r="E97" s="105" t="s">
        <v>109</v>
      </c>
      <c r="F97" s="3"/>
      <c r="J97">
        <v>1</v>
      </c>
    </row>
    <row r="98" spans="1:26" ht="30" x14ac:dyDescent="0.25">
      <c r="A98" s="3" t="s">
        <v>109</v>
      </c>
      <c r="B98" s="3" t="s">
        <v>109</v>
      </c>
      <c r="C98" s="102">
        <v>41</v>
      </c>
      <c r="D98" s="1" t="s">
        <v>129</v>
      </c>
      <c r="E98" s="105" t="s">
        <v>109</v>
      </c>
      <c r="F98" s="3"/>
      <c r="J98">
        <v>1</v>
      </c>
    </row>
    <row r="99" spans="1:26" ht="30" x14ac:dyDescent="0.25">
      <c r="A99" s="3" t="s">
        <v>109</v>
      </c>
      <c r="B99" s="3" t="s">
        <v>109</v>
      </c>
      <c r="C99" s="102">
        <v>42</v>
      </c>
      <c r="D99" s="1" t="s">
        <v>130</v>
      </c>
      <c r="E99" s="105" t="s">
        <v>109</v>
      </c>
      <c r="F99" s="3"/>
      <c r="J99">
        <v>1</v>
      </c>
    </row>
    <row r="100" spans="1:26" ht="45" x14ac:dyDescent="0.25">
      <c r="A100" s="3" t="s">
        <v>109</v>
      </c>
      <c r="B100" s="3" t="s">
        <v>109</v>
      </c>
      <c r="C100" s="102">
        <v>46</v>
      </c>
      <c r="D100" s="1" t="s">
        <v>131</v>
      </c>
      <c r="E100" s="105" t="s">
        <v>109</v>
      </c>
      <c r="F100" s="3" t="s">
        <v>7</v>
      </c>
      <c r="I100">
        <v>1</v>
      </c>
      <c r="K100" t="s">
        <v>132</v>
      </c>
      <c r="L100" s="3" t="s">
        <v>133</v>
      </c>
    </row>
    <row r="101" spans="1:26" ht="60" x14ac:dyDescent="0.25">
      <c r="A101" s="3" t="s">
        <v>109</v>
      </c>
      <c r="B101" s="3" t="s">
        <v>109</v>
      </c>
      <c r="C101" s="102">
        <v>52</v>
      </c>
      <c r="D101" s="1" t="s">
        <v>136</v>
      </c>
      <c r="E101" s="105" t="s">
        <v>109</v>
      </c>
      <c r="F101" s="3" t="s">
        <v>7</v>
      </c>
      <c r="H101">
        <v>1</v>
      </c>
      <c r="K101" t="s">
        <v>132</v>
      </c>
      <c r="L101" s="3" t="s">
        <v>137</v>
      </c>
      <c r="M101">
        <v>1</v>
      </c>
      <c r="R101" s="17" t="s">
        <v>132</v>
      </c>
      <c r="T101" s="17">
        <v>1</v>
      </c>
      <c r="U101" s="17">
        <v>1</v>
      </c>
      <c r="V101" s="17">
        <v>1</v>
      </c>
      <c r="W101" s="17">
        <v>1</v>
      </c>
      <c r="X101" s="17">
        <v>1</v>
      </c>
      <c r="Y101" s="17">
        <v>1</v>
      </c>
      <c r="Z101" s="17">
        <v>1</v>
      </c>
    </row>
    <row r="102" spans="1:26" ht="45" x14ac:dyDescent="0.25">
      <c r="A102" s="3" t="s">
        <v>109</v>
      </c>
      <c r="B102" s="3" t="s">
        <v>109</v>
      </c>
      <c r="C102" s="102">
        <v>54</v>
      </c>
      <c r="D102" s="1" t="s">
        <v>138</v>
      </c>
      <c r="E102" s="105" t="s">
        <v>109</v>
      </c>
      <c r="F102" s="3"/>
      <c r="H102">
        <v>1</v>
      </c>
      <c r="O102" s="1" t="s">
        <v>139</v>
      </c>
    </row>
    <row r="103" spans="1:26" ht="60" x14ac:dyDescent="0.25">
      <c r="A103" s="3" t="s">
        <v>109</v>
      </c>
      <c r="B103" s="3" t="s">
        <v>109</v>
      </c>
      <c r="C103" s="102">
        <v>56</v>
      </c>
      <c r="D103" s="1" t="s">
        <v>140</v>
      </c>
      <c r="E103" s="105" t="s">
        <v>109</v>
      </c>
      <c r="F103" s="3"/>
      <c r="J103">
        <v>1</v>
      </c>
      <c r="R103" s="17" t="s">
        <v>16</v>
      </c>
      <c r="U103" s="17">
        <v>1</v>
      </c>
      <c r="V103" s="17">
        <v>1</v>
      </c>
      <c r="W103" s="17">
        <v>1</v>
      </c>
      <c r="X103" s="17">
        <v>1</v>
      </c>
      <c r="Y103" s="17">
        <v>1</v>
      </c>
      <c r="Z103" s="17">
        <v>1</v>
      </c>
    </row>
    <row r="104" spans="1:26" ht="60" x14ac:dyDescent="0.25">
      <c r="A104" s="3" t="s">
        <v>109</v>
      </c>
      <c r="B104" s="3" t="s">
        <v>109</v>
      </c>
      <c r="C104" s="102">
        <v>56</v>
      </c>
      <c r="D104" s="1" t="s">
        <v>140</v>
      </c>
      <c r="E104" s="105" t="s">
        <v>109</v>
      </c>
      <c r="F104" s="3"/>
      <c r="J104">
        <v>1</v>
      </c>
      <c r="R104" s="17" t="s">
        <v>16</v>
      </c>
      <c r="U104" s="17">
        <v>1</v>
      </c>
      <c r="V104" s="17">
        <v>1</v>
      </c>
      <c r="W104" s="17">
        <v>1</v>
      </c>
      <c r="X104" s="17">
        <v>1</v>
      </c>
      <c r="Y104" s="17">
        <v>1</v>
      </c>
      <c r="Z104" s="17">
        <v>1</v>
      </c>
    </row>
    <row r="105" spans="1:26" ht="30" x14ac:dyDescent="0.25">
      <c r="A105" s="3" t="s">
        <v>109</v>
      </c>
      <c r="B105" s="3" t="s">
        <v>109</v>
      </c>
      <c r="C105" s="102">
        <v>57</v>
      </c>
      <c r="D105" s="1" t="s">
        <v>141</v>
      </c>
      <c r="E105" s="105" t="s">
        <v>109</v>
      </c>
      <c r="F105" s="3" t="s">
        <v>7</v>
      </c>
      <c r="H105">
        <v>1</v>
      </c>
      <c r="K105" t="s">
        <v>132</v>
      </c>
      <c r="L105" s="3" t="s">
        <v>142</v>
      </c>
      <c r="R105" s="17" t="s">
        <v>132</v>
      </c>
      <c r="T105" s="17">
        <v>1</v>
      </c>
      <c r="U105" s="17">
        <v>1</v>
      </c>
      <c r="V105" s="17">
        <v>1</v>
      </c>
      <c r="W105" s="17">
        <v>1</v>
      </c>
      <c r="X105" s="17">
        <v>1</v>
      </c>
      <c r="Y105" s="17">
        <v>1</v>
      </c>
      <c r="Z105" s="17">
        <v>1</v>
      </c>
    </row>
    <row r="106" spans="1:26" ht="60" x14ac:dyDescent="0.25">
      <c r="A106" s="3" t="s">
        <v>109</v>
      </c>
      <c r="B106" s="3" t="s">
        <v>109</v>
      </c>
      <c r="C106" s="102">
        <v>58</v>
      </c>
      <c r="D106" s="1" t="s">
        <v>143</v>
      </c>
      <c r="E106" s="105" t="s">
        <v>109</v>
      </c>
      <c r="F106" s="3" t="s">
        <v>7</v>
      </c>
      <c r="J106">
        <v>1</v>
      </c>
    </row>
    <row r="107" spans="1:26" ht="45" x14ac:dyDescent="0.25">
      <c r="A107" s="3" t="s">
        <v>109</v>
      </c>
      <c r="B107" s="3" t="s">
        <v>109</v>
      </c>
      <c r="C107" s="102">
        <v>63</v>
      </c>
      <c r="D107" s="1" t="s">
        <v>146</v>
      </c>
      <c r="E107" s="105" t="s">
        <v>109</v>
      </c>
      <c r="F107" s="3"/>
      <c r="H107">
        <v>1</v>
      </c>
      <c r="O107" s="1" t="s">
        <v>147</v>
      </c>
    </row>
    <row r="108" spans="1:26" ht="45" x14ac:dyDescent="0.25">
      <c r="A108" s="3" t="s">
        <v>109</v>
      </c>
      <c r="B108" s="3" t="s">
        <v>109</v>
      </c>
      <c r="C108" s="102">
        <v>65</v>
      </c>
      <c r="D108" s="1" t="s">
        <v>148</v>
      </c>
      <c r="E108" s="105" t="s">
        <v>109</v>
      </c>
      <c r="F108" s="3" t="s">
        <v>14</v>
      </c>
      <c r="J108">
        <v>1</v>
      </c>
      <c r="R108" s="17" t="s">
        <v>11</v>
      </c>
      <c r="U108" s="17">
        <v>1</v>
      </c>
      <c r="V108" s="17">
        <v>1</v>
      </c>
      <c r="W108" s="17">
        <v>1</v>
      </c>
      <c r="X108" s="17">
        <v>1</v>
      </c>
      <c r="Y108" s="17">
        <v>1</v>
      </c>
      <c r="Z108" s="17">
        <v>1</v>
      </c>
    </row>
    <row r="109" spans="1:26" ht="45" x14ac:dyDescent="0.25">
      <c r="A109" s="3" t="s">
        <v>109</v>
      </c>
      <c r="B109" s="3" t="s">
        <v>109</v>
      </c>
      <c r="C109" s="102">
        <v>65</v>
      </c>
      <c r="D109" s="1" t="s">
        <v>148</v>
      </c>
      <c r="E109" s="105" t="s">
        <v>109</v>
      </c>
      <c r="F109" s="3" t="s">
        <v>14</v>
      </c>
      <c r="H109">
        <v>1</v>
      </c>
      <c r="K109" t="s">
        <v>77</v>
      </c>
      <c r="L109" s="3" t="s">
        <v>149</v>
      </c>
      <c r="M109">
        <v>1</v>
      </c>
      <c r="P109">
        <v>1</v>
      </c>
      <c r="R109" s="17" t="s">
        <v>11</v>
      </c>
      <c r="U109" s="17">
        <v>1</v>
      </c>
      <c r="V109" s="17">
        <v>1</v>
      </c>
      <c r="X109" s="17">
        <v>1</v>
      </c>
      <c r="Y109" s="17">
        <v>1</v>
      </c>
      <c r="Z109" s="17">
        <v>1</v>
      </c>
    </row>
    <row r="110" spans="1:26" ht="45" x14ac:dyDescent="0.25">
      <c r="A110" s="3" t="s">
        <v>109</v>
      </c>
      <c r="B110" s="3" t="s">
        <v>109</v>
      </c>
      <c r="C110" s="102">
        <v>73</v>
      </c>
      <c r="D110" s="1" t="s">
        <v>150</v>
      </c>
      <c r="E110" s="105" t="s">
        <v>109</v>
      </c>
      <c r="F110" s="3"/>
      <c r="J110">
        <v>1</v>
      </c>
      <c r="R110" s="17" t="s">
        <v>11</v>
      </c>
      <c r="S110" s="17">
        <v>1</v>
      </c>
      <c r="U110" s="17">
        <v>1</v>
      </c>
      <c r="X110" s="17">
        <v>1</v>
      </c>
      <c r="Y110" s="17">
        <v>1</v>
      </c>
      <c r="Z110" s="17">
        <v>1</v>
      </c>
    </row>
    <row r="111" spans="1:26" ht="60" x14ac:dyDescent="0.25">
      <c r="A111" s="3" t="s">
        <v>109</v>
      </c>
      <c r="B111" s="3" t="s">
        <v>109</v>
      </c>
      <c r="C111" s="102">
        <v>74</v>
      </c>
      <c r="D111" s="1" t="s">
        <v>151</v>
      </c>
      <c r="E111" s="105" t="s">
        <v>109</v>
      </c>
      <c r="F111" s="3" t="s">
        <v>7</v>
      </c>
      <c r="J111">
        <v>1</v>
      </c>
    </row>
    <row r="112" spans="1:26" ht="30" x14ac:dyDescent="0.25">
      <c r="A112" s="3" t="s">
        <v>109</v>
      </c>
      <c r="B112" s="3" t="s">
        <v>109</v>
      </c>
      <c r="C112" s="102">
        <v>75</v>
      </c>
      <c r="D112" s="1" t="s">
        <v>152</v>
      </c>
      <c r="E112" s="105" t="s">
        <v>109</v>
      </c>
      <c r="F112" s="3"/>
      <c r="J112">
        <v>1</v>
      </c>
    </row>
    <row r="113" spans="1:26" ht="30" x14ac:dyDescent="0.25">
      <c r="A113" s="3" t="s">
        <v>109</v>
      </c>
      <c r="B113" s="3" t="s">
        <v>109</v>
      </c>
      <c r="C113" s="102">
        <v>90</v>
      </c>
      <c r="D113" s="1" t="s">
        <v>155</v>
      </c>
      <c r="E113" s="105" t="s">
        <v>109</v>
      </c>
      <c r="F113" s="3"/>
      <c r="H113">
        <v>1</v>
      </c>
      <c r="K113" t="s">
        <v>16</v>
      </c>
      <c r="L113" s="3" t="s">
        <v>156</v>
      </c>
      <c r="M113">
        <v>1</v>
      </c>
      <c r="R113" s="17" t="s">
        <v>16</v>
      </c>
      <c r="U113" s="17">
        <v>1</v>
      </c>
      <c r="V113" s="17">
        <v>1</v>
      </c>
      <c r="W113" s="17">
        <v>1</v>
      </c>
      <c r="X113" s="17">
        <v>1</v>
      </c>
      <c r="Y113" s="17">
        <v>1</v>
      </c>
      <c r="Z113" s="17">
        <v>1</v>
      </c>
    </row>
    <row r="114" spans="1:26" ht="60" x14ac:dyDescent="0.25">
      <c r="A114" s="3" t="s">
        <v>109</v>
      </c>
      <c r="B114" s="3" t="s">
        <v>109</v>
      </c>
      <c r="C114" s="102">
        <v>90</v>
      </c>
      <c r="D114" s="1" t="s">
        <v>155</v>
      </c>
      <c r="E114" s="105" t="s">
        <v>109</v>
      </c>
      <c r="F114" s="3"/>
      <c r="H114">
        <v>1</v>
      </c>
      <c r="K114" t="s">
        <v>16</v>
      </c>
      <c r="L114" s="3" t="s">
        <v>157</v>
      </c>
      <c r="M114">
        <v>1</v>
      </c>
      <c r="R114" s="17" t="s">
        <v>16</v>
      </c>
      <c r="U114" s="17">
        <v>1</v>
      </c>
      <c r="V114" s="17">
        <v>1</v>
      </c>
      <c r="W114" s="17">
        <v>1</v>
      </c>
      <c r="X114" s="17">
        <v>1</v>
      </c>
      <c r="Y114" s="17">
        <v>1</v>
      </c>
      <c r="Z114" s="17">
        <v>1</v>
      </c>
    </row>
    <row r="115" spans="1:26" ht="45" x14ac:dyDescent="0.25">
      <c r="A115" s="3" t="s">
        <v>109</v>
      </c>
      <c r="B115" s="3" t="s">
        <v>109</v>
      </c>
      <c r="C115" s="102">
        <v>92</v>
      </c>
      <c r="D115" s="1" t="s">
        <v>158</v>
      </c>
      <c r="E115" s="105" t="s">
        <v>109</v>
      </c>
      <c r="F115" s="3"/>
      <c r="H115">
        <v>1</v>
      </c>
      <c r="K115" t="s">
        <v>132</v>
      </c>
      <c r="L115" s="3" t="s">
        <v>159</v>
      </c>
      <c r="M115">
        <v>1</v>
      </c>
    </row>
    <row r="116" spans="1:26" ht="45" x14ac:dyDescent="0.25">
      <c r="A116" s="3" t="s">
        <v>109</v>
      </c>
      <c r="B116" s="3" t="s">
        <v>109</v>
      </c>
      <c r="C116" s="102">
        <v>92</v>
      </c>
      <c r="D116" s="1" t="s">
        <v>158</v>
      </c>
      <c r="E116" s="105" t="s">
        <v>109</v>
      </c>
      <c r="F116" s="3"/>
      <c r="H116">
        <v>1</v>
      </c>
      <c r="K116" t="s">
        <v>16</v>
      </c>
      <c r="L116" s="3" t="s">
        <v>160</v>
      </c>
      <c r="M116">
        <v>1</v>
      </c>
    </row>
    <row r="117" spans="1:26" ht="30" x14ac:dyDescent="0.25">
      <c r="A117" s="3" t="s">
        <v>109</v>
      </c>
      <c r="B117" s="3" t="s">
        <v>109</v>
      </c>
      <c r="C117" s="102">
        <v>93</v>
      </c>
      <c r="D117" s="1" t="s">
        <v>161</v>
      </c>
      <c r="E117" s="105" t="s">
        <v>109</v>
      </c>
      <c r="F117" s="3"/>
      <c r="J117">
        <v>1</v>
      </c>
    </row>
    <row r="118" spans="1:26" ht="30" x14ac:dyDescent="0.25">
      <c r="A118" s="3" t="s">
        <v>109</v>
      </c>
      <c r="B118" s="3" t="s">
        <v>109</v>
      </c>
      <c r="C118" s="102">
        <v>97</v>
      </c>
      <c r="D118" s="1" t="s">
        <v>162</v>
      </c>
      <c r="E118" s="105" t="s">
        <v>109</v>
      </c>
      <c r="F118" s="3"/>
      <c r="J118">
        <v>1</v>
      </c>
    </row>
    <row r="119" spans="1:26" ht="60" x14ac:dyDescent="0.25">
      <c r="A119" s="3" t="s">
        <v>109</v>
      </c>
      <c r="B119" s="3" t="s">
        <v>109</v>
      </c>
      <c r="C119" s="102">
        <v>105</v>
      </c>
      <c r="D119" s="1" t="s">
        <v>163</v>
      </c>
      <c r="E119" s="105" t="s">
        <v>109</v>
      </c>
      <c r="F119" s="3"/>
      <c r="J119">
        <v>1</v>
      </c>
    </row>
    <row r="120" spans="1:26" ht="30" x14ac:dyDescent="0.25">
      <c r="A120" s="3" t="s">
        <v>109</v>
      </c>
      <c r="B120" s="3" t="s">
        <v>109</v>
      </c>
      <c r="C120" s="102">
        <v>109</v>
      </c>
      <c r="D120" s="1" t="s">
        <v>164</v>
      </c>
      <c r="E120" s="105" t="s">
        <v>109</v>
      </c>
      <c r="F120" s="3"/>
      <c r="H120">
        <v>1</v>
      </c>
      <c r="K120" t="s">
        <v>77</v>
      </c>
      <c r="L120" s="3" t="s">
        <v>165</v>
      </c>
      <c r="R120" s="17" t="s">
        <v>11</v>
      </c>
      <c r="U120" s="17">
        <v>1</v>
      </c>
      <c r="V120" s="17">
        <v>1</v>
      </c>
      <c r="X120" s="17">
        <v>1</v>
      </c>
      <c r="Y120" s="17">
        <v>1</v>
      </c>
      <c r="Z120" s="17">
        <v>1</v>
      </c>
    </row>
    <row r="121" spans="1:26" ht="45" x14ac:dyDescent="0.25">
      <c r="A121" s="3" t="s">
        <v>109</v>
      </c>
      <c r="B121" s="3" t="s">
        <v>109</v>
      </c>
      <c r="C121" s="102">
        <v>111</v>
      </c>
      <c r="D121" s="1" t="s">
        <v>166</v>
      </c>
      <c r="E121" s="105" t="s">
        <v>109</v>
      </c>
      <c r="F121" s="3"/>
      <c r="J121">
        <v>1</v>
      </c>
    </row>
    <row r="122" spans="1:26" ht="30" x14ac:dyDescent="0.25">
      <c r="A122" s="3" t="s">
        <v>109</v>
      </c>
      <c r="B122" s="3" t="s">
        <v>109</v>
      </c>
      <c r="C122" s="102">
        <v>113</v>
      </c>
      <c r="D122" s="1" t="s">
        <v>167</v>
      </c>
      <c r="E122" s="105" t="s">
        <v>109</v>
      </c>
      <c r="F122" s="3"/>
      <c r="I122">
        <v>1</v>
      </c>
      <c r="O122" s="3" t="s">
        <v>168</v>
      </c>
      <c r="P122">
        <v>1</v>
      </c>
    </row>
    <row r="123" spans="1:26" ht="30" x14ac:dyDescent="0.25">
      <c r="A123" s="3" t="s">
        <v>109</v>
      </c>
      <c r="B123" s="3" t="s">
        <v>109</v>
      </c>
      <c r="C123" s="102">
        <v>117</v>
      </c>
      <c r="D123" s="1" t="s">
        <v>169</v>
      </c>
      <c r="E123" s="105" t="s">
        <v>279</v>
      </c>
      <c r="F123" s="3"/>
      <c r="J123">
        <v>1</v>
      </c>
    </row>
    <row r="124" spans="1:26" ht="60" x14ac:dyDescent="0.25">
      <c r="A124" s="3" t="s">
        <v>109</v>
      </c>
      <c r="B124" s="3" t="s">
        <v>109</v>
      </c>
      <c r="C124" s="102">
        <v>144</v>
      </c>
      <c r="D124" s="1" t="s">
        <v>190</v>
      </c>
      <c r="E124" s="107" t="s">
        <v>109</v>
      </c>
      <c r="F124" s="3" t="s">
        <v>4</v>
      </c>
      <c r="H124">
        <v>1</v>
      </c>
      <c r="K124" t="s">
        <v>5</v>
      </c>
      <c r="L124" s="3" t="s">
        <v>191</v>
      </c>
      <c r="R124" s="17" t="s">
        <v>5</v>
      </c>
      <c r="T124" s="17">
        <v>1</v>
      </c>
      <c r="U124" s="17">
        <v>1</v>
      </c>
      <c r="V124" s="17">
        <v>1</v>
      </c>
      <c r="W124" s="17">
        <v>1</v>
      </c>
      <c r="X124" s="17">
        <v>1</v>
      </c>
      <c r="Y124" s="17">
        <v>1</v>
      </c>
      <c r="Z124" s="17">
        <v>1</v>
      </c>
    </row>
    <row r="125" spans="1:26" ht="27" customHeight="1" x14ac:dyDescent="0.25">
      <c r="A125" s="3" t="s">
        <v>109</v>
      </c>
      <c r="B125" s="3" t="s">
        <v>109</v>
      </c>
      <c r="C125" s="102">
        <v>146</v>
      </c>
      <c r="D125" s="1" t="s">
        <v>503</v>
      </c>
      <c r="E125" s="107" t="s">
        <v>109</v>
      </c>
      <c r="F125" s="3"/>
      <c r="J125">
        <v>1</v>
      </c>
      <c r="R125" s="17" t="s">
        <v>77</v>
      </c>
      <c r="U125" s="17">
        <v>1</v>
      </c>
      <c r="V125" s="17">
        <v>1</v>
      </c>
      <c r="X125" s="17">
        <v>1</v>
      </c>
      <c r="Y125" s="17">
        <v>1</v>
      </c>
      <c r="Z125" s="17">
        <v>1</v>
      </c>
    </row>
    <row r="126" spans="1:26" ht="45" x14ac:dyDescent="0.25">
      <c r="A126" s="3" t="s">
        <v>109</v>
      </c>
      <c r="B126" s="3" t="s">
        <v>109</v>
      </c>
      <c r="C126" s="102">
        <v>147</v>
      </c>
      <c r="D126" s="1" t="s">
        <v>192</v>
      </c>
      <c r="E126" s="105" t="s">
        <v>109</v>
      </c>
      <c r="F126" s="3"/>
      <c r="J126">
        <v>1</v>
      </c>
      <c r="R126" s="17" t="s">
        <v>77</v>
      </c>
      <c r="U126" s="17">
        <v>1</v>
      </c>
      <c r="V126" s="17">
        <v>1</v>
      </c>
      <c r="X126" s="17">
        <v>1</v>
      </c>
      <c r="Y126" s="17">
        <v>1</v>
      </c>
      <c r="Z126" s="17">
        <v>1</v>
      </c>
    </row>
    <row r="127" spans="1:26" ht="30" x14ac:dyDescent="0.25">
      <c r="A127" s="3" t="s">
        <v>109</v>
      </c>
      <c r="B127" s="3" t="s">
        <v>109</v>
      </c>
      <c r="C127" s="102">
        <v>149</v>
      </c>
      <c r="D127" s="1" t="s">
        <v>193</v>
      </c>
      <c r="E127" s="105" t="s">
        <v>109</v>
      </c>
      <c r="F127" s="3"/>
      <c r="J127">
        <v>1</v>
      </c>
    </row>
    <row r="128" spans="1:26" x14ac:dyDescent="0.25">
      <c r="A128" s="3" t="s">
        <v>109</v>
      </c>
      <c r="B128" s="3" t="s">
        <v>109</v>
      </c>
      <c r="C128" s="102">
        <v>153</v>
      </c>
      <c r="D128" s="1" t="s">
        <v>194</v>
      </c>
      <c r="E128" s="105" t="s">
        <v>109</v>
      </c>
      <c r="F128" s="3"/>
      <c r="J128">
        <v>1</v>
      </c>
    </row>
    <row r="129" spans="1:26" ht="30" x14ac:dyDescent="0.25">
      <c r="A129" s="3" t="s">
        <v>109</v>
      </c>
      <c r="B129" s="3" t="s">
        <v>109</v>
      </c>
      <c r="C129" s="102">
        <v>154</v>
      </c>
      <c r="D129" s="1" t="s">
        <v>195</v>
      </c>
      <c r="E129" s="105" t="s">
        <v>109</v>
      </c>
      <c r="F129" s="3" t="s">
        <v>4</v>
      </c>
      <c r="J129">
        <v>1</v>
      </c>
    </row>
    <row r="130" spans="1:26" ht="30" x14ac:dyDescent="0.25">
      <c r="A130" s="3" t="s">
        <v>109</v>
      </c>
      <c r="B130" s="3" t="s">
        <v>109</v>
      </c>
      <c r="C130" s="102">
        <v>161</v>
      </c>
      <c r="D130" s="1" t="s">
        <v>196</v>
      </c>
      <c r="E130" s="105" t="s">
        <v>109</v>
      </c>
      <c r="F130" s="3" t="s">
        <v>4</v>
      </c>
      <c r="H130">
        <v>1</v>
      </c>
      <c r="O130" s="3" t="s">
        <v>197</v>
      </c>
    </row>
    <row r="131" spans="1:26" ht="45" x14ac:dyDescent="0.25">
      <c r="A131" s="3" t="s">
        <v>109</v>
      </c>
      <c r="B131" s="3" t="s">
        <v>109</v>
      </c>
      <c r="C131" s="102">
        <v>162</v>
      </c>
      <c r="D131" s="1" t="s">
        <v>198</v>
      </c>
      <c r="E131" s="105" t="s">
        <v>109</v>
      </c>
      <c r="F131" s="3" t="s">
        <v>4</v>
      </c>
      <c r="J131">
        <v>1</v>
      </c>
    </row>
    <row r="132" spans="1:26" ht="60" x14ac:dyDescent="0.25">
      <c r="A132" s="3" t="s">
        <v>109</v>
      </c>
      <c r="B132" s="3" t="s">
        <v>109</v>
      </c>
      <c r="C132" s="102">
        <v>163</v>
      </c>
      <c r="D132" s="1" t="s">
        <v>199</v>
      </c>
      <c r="E132" s="105" t="s">
        <v>109</v>
      </c>
      <c r="F132" s="3" t="s">
        <v>6</v>
      </c>
      <c r="J132">
        <v>1</v>
      </c>
    </row>
    <row r="133" spans="1:26" ht="45" x14ac:dyDescent="0.25">
      <c r="A133" s="3" t="s">
        <v>109</v>
      </c>
      <c r="B133" s="3" t="s">
        <v>109</v>
      </c>
      <c r="C133" s="102">
        <v>166</v>
      </c>
      <c r="D133" s="1" t="s">
        <v>200</v>
      </c>
      <c r="E133" s="105" t="s">
        <v>109</v>
      </c>
      <c r="F133" s="3" t="s">
        <v>4</v>
      </c>
      <c r="J133">
        <v>1</v>
      </c>
    </row>
    <row r="134" spans="1:26" ht="45" x14ac:dyDescent="0.25">
      <c r="A134" s="3" t="s">
        <v>109</v>
      </c>
      <c r="B134" s="3" t="s">
        <v>109</v>
      </c>
      <c r="C134" s="102">
        <v>167</v>
      </c>
      <c r="D134" s="1" t="s">
        <v>201</v>
      </c>
      <c r="E134" s="105" t="s">
        <v>109</v>
      </c>
      <c r="F134" s="3" t="s">
        <v>4</v>
      </c>
      <c r="J134">
        <v>1</v>
      </c>
      <c r="R134" s="17" t="s">
        <v>5</v>
      </c>
      <c r="U134" s="17">
        <v>1</v>
      </c>
      <c r="V134" s="17">
        <v>1</v>
      </c>
      <c r="W134" s="17">
        <v>1</v>
      </c>
      <c r="X134" s="17">
        <v>1</v>
      </c>
      <c r="Y134" s="17">
        <v>1</v>
      </c>
      <c r="Z134" s="17">
        <v>1</v>
      </c>
    </row>
    <row r="135" spans="1:26" ht="30" x14ac:dyDescent="0.25">
      <c r="A135" s="3" t="s">
        <v>109</v>
      </c>
      <c r="B135" s="3" t="s">
        <v>109</v>
      </c>
      <c r="C135" s="102">
        <v>168</v>
      </c>
      <c r="D135" s="1" t="s">
        <v>202</v>
      </c>
      <c r="E135" s="105" t="s">
        <v>109</v>
      </c>
      <c r="F135" s="3" t="s">
        <v>4</v>
      </c>
      <c r="J135">
        <v>1</v>
      </c>
    </row>
    <row r="136" spans="1:26" ht="45" x14ac:dyDescent="0.25">
      <c r="A136" s="3" t="s">
        <v>109</v>
      </c>
      <c r="B136" s="3" t="s">
        <v>109</v>
      </c>
      <c r="C136" s="102">
        <v>169</v>
      </c>
      <c r="D136" s="1" t="s">
        <v>203</v>
      </c>
      <c r="E136" s="105" t="s">
        <v>109</v>
      </c>
      <c r="F136" s="3" t="s">
        <v>4</v>
      </c>
      <c r="J136">
        <v>1</v>
      </c>
    </row>
    <row r="137" spans="1:26" ht="45" x14ac:dyDescent="0.25">
      <c r="A137" s="3" t="s">
        <v>109</v>
      </c>
      <c r="B137" s="3" t="s">
        <v>109</v>
      </c>
      <c r="C137" s="102">
        <v>170</v>
      </c>
      <c r="D137" s="1" t="s">
        <v>204</v>
      </c>
      <c r="E137" s="105" t="s">
        <v>109</v>
      </c>
      <c r="F137" s="3" t="s">
        <v>4</v>
      </c>
      <c r="H137">
        <v>1</v>
      </c>
      <c r="O137" s="1" t="s">
        <v>205</v>
      </c>
      <c r="R137" s="17" t="s">
        <v>77</v>
      </c>
      <c r="U137" s="17">
        <v>1</v>
      </c>
      <c r="X137" s="17">
        <v>1</v>
      </c>
      <c r="Y137" s="17">
        <v>1</v>
      </c>
      <c r="Z137" s="17">
        <v>1</v>
      </c>
    </row>
    <row r="138" spans="1:26" ht="45" x14ac:dyDescent="0.25">
      <c r="A138" s="3" t="s">
        <v>109</v>
      </c>
      <c r="B138" s="3" t="s">
        <v>109</v>
      </c>
      <c r="C138" s="102">
        <v>171</v>
      </c>
      <c r="D138" s="1" t="s">
        <v>206</v>
      </c>
      <c r="E138" s="105" t="s">
        <v>109</v>
      </c>
      <c r="F138" s="3" t="s">
        <v>4</v>
      </c>
      <c r="J138">
        <v>1</v>
      </c>
    </row>
    <row r="139" spans="1:26" ht="45" x14ac:dyDescent="0.25">
      <c r="A139" s="3" t="s">
        <v>109</v>
      </c>
      <c r="B139" s="3" t="s">
        <v>109</v>
      </c>
      <c r="C139" s="102">
        <v>172</v>
      </c>
      <c r="D139" s="1" t="s">
        <v>207</v>
      </c>
      <c r="E139" s="105" t="s">
        <v>109</v>
      </c>
      <c r="F139" s="3" t="s">
        <v>4</v>
      </c>
      <c r="J139">
        <v>1</v>
      </c>
    </row>
    <row r="140" spans="1:26" ht="30" x14ac:dyDescent="0.25">
      <c r="A140" s="3" t="s">
        <v>109</v>
      </c>
      <c r="B140" s="3" t="s">
        <v>109</v>
      </c>
      <c r="C140" s="102">
        <v>173</v>
      </c>
      <c r="D140" s="1" t="s">
        <v>208</v>
      </c>
      <c r="E140" s="105" t="s">
        <v>109</v>
      </c>
      <c r="F140" s="3" t="s">
        <v>4</v>
      </c>
      <c r="H140">
        <v>1</v>
      </c>
      <c r="K140" t="s">
        <v>5</v>
      </c>
      <c r="L140" s="3" t="s">
        <v>209</v>
      </c>
      <c r="R140" s="17" t="s">
        <v>5</v>
      </c>
      <c r="T140" s="17">
        <v>1</v>
      </c>
      <c r="U140" s="17">
        <v>1</v>
      </c>
      <c r="V140" s="17">
        <v>1</v>
      </c>
      <c r="W140" s="17">
        <v>1</v>
      </c>
      <c r="X140" s="17">
        <v>1</v>
      </c>
      <c r="Y140" s="17">
        <v>1</v>
      </c>
      <c r="Z140" s="17">
        <v>1</v>
      </c>
    </row>
    <row r="141" spans="1:26" ht="30" x14ac:dyDescent="0.25">
      <c r="A141" s="3" t="s">
        <v>109</v>
      </c>
      <c r="B141" s="3" t="s">
        <v>109</v>
      </c>
      <c r="C141" s="102">
        <v>174</v>
      </c>
      <c r="D141" s="1" t="s">
        <v>210</v>
      </c>
      <c r="E141" s="105" t="s">
        <v>109</v>
      </c>
      <c r="F141" s="3" t="s">
        <v>4</v>
      </c>
      <c r="O141" s="1" t="s">
        <v>211</v>
      </c>
    </row>
    <row r="142" spans="1:26" ht="45" x14ac:dyDescent="0.25">
      <c r="A142" s="3" t="s">
        <v>109</v>
      </c>
      <c r="B142" s="3" t="s">
        <v>109</v>
      </c>
      <c r="C142" s="102">
        <v>175</v>
      </c>
      <c r="D142" s="1" t="s">
        <v>212</v>
      </c>
      <c r="E142" s="107" t="s">
        <v>109</v>
      </c>
      <c r="F142" s="3" t="s">
        <v>4</v>
      </c>
      <c r="H142">
        <v>1</v>
      </c>
      <c r="K142" t="s">
        <v>5</v>
      </c>
      <c r="L142" s="3" t="s">
        <v>191</v>
      </c>
    </row>
    <row r="143" spans="1:26" ht="30" x14ac:dyDescent="0.25">
      <c r="A143" s="3" t="s">
        <v>109</v>
      </c>
      <c r="B143" s="3" t="s">
        <v>109</v>
      </c>
      <c r="C143" s="102">
        <v>182</v>
      </c>
      <c r="D143" s="1" t="s">
        <v>216</v>
      </c>
      <c r="E143" s="105" t="s">
        <v>217</v>
      </c>
      <c r="F143" s="3"/>
      <c r="H143">
        <v>1</v>
      </c>
      <c r="K143" t="s">
        <v>5</v>
      </c>
      <c r="L143" s="3" t="s">
        <v>218</v>
      </c>
    </row>
    <row r="144" spans="1:26" ht="30" x14ac:dyDescent="0.25">
      <c r="A144" s="3" t="s">
        <v>109</v>
      </c>
      <c r="B144" s="3" t="s">
        <v>109</v>
      </c>
      <c r="C144" s="102">
        <v>192</v>
      </c>
      <c r="D144" s="1" t="s">
        <v>224</v>
      </c>
      <c r="E144" s="105" t="s">
        <v>109</v>
      </c>
      <c r="F144" s="3" t="s">
        <v>7</v>
      </c>
      <c r="H144">
        <v>1</v>
      </c>
      <c r="K144" t="s">
        <v>132</v>
      </c>
      <c r="L144" s="3" t="s">
        <v>225</v>
      </c>
      <c r="M144">
        <v>1</v>
      </c>
    </row>
    <row r="145" spans="1:26" ht="30" x14ac:dyDescent="0.25">
      <c r="A145" s="3" t="s">
        <v>109</v>
      </c>
      <c r="B145" s="3" t="s">
        <v>109</v>
      </c>
      <c r="C145" s="102">
        <v>197</v>
      </c>
      <c r="D145" s="1" t="s">
        <v>228</v>
      </c>
      <c r="E145" s="105" t="s">
        <v>109</v>
      </c>
      <c r="F145" s="3"/>
      <c r="H145">
        <v>1</v>
      </c>
      <c r="K145" t="s">
        <v>5</v>
      </c>
      <c r="L145" s="3" t="s">
        <v>229</v>
      </c>
    </row>
    <row r="146" spans="1:26" ht="30" x14ac:dyDescent="0.25">
      <c r="A146" s="3" t="s">
        <v>109</v>
      </c>
      <c r="B146" s="3" t="s">
        <v>109</v>
      </c>
      <c r="C146" s="102">
        <v>197</v>
      </c>
      <c r="D146" s="1" t="s">
        <v>228</v>
      </c>
      <c r="E146" s="105" t="s">
        <v>109</v>
      </c>
      <c r="F146" s="3"/>
      <c r="H146">
        <v>1</v>
      </c>
      <c r="K146" t="s">
        <v>77</v>
      </c>
      <c r="L146" s="3" t="s">
        <v>230</v>
      </c>
      <c r="P146">
        <v>1</v>
      </c>
      <c r="R146" s="17" t="s">
        <v>77</v>
      </c>
      <c r="T146" s="17">
        <v>1</v>
      </c>
      <c r="U146" s="17">
        <v>1</v>
      </c>
      <c r="V146" s="17">
        <v>1</v>
      </c>
      <c r="W146" s="17">
        <v>1</v>
      </c>
      <c r="X146" s="17">
        <v>1</v>
      </c>
      <c r="Y146" s="17">
        <v>1</v>
      </c>
      <c r="Z146" s="17">
        <v>1</v>
      </c>
    </row>
    <row r="147" spans="1:26" ht="45" x14ac:dyDescent="0.25">
      <c r="A147" s="3" t="s">
        <v>109</v>
      </c>
      <c r="B147" s="3" t="s">
        <v>109</v>
      </c>
      <c r="C147" s="102">
        <v>198</v>
      </c>
      <c r="D147" s="1" t="s">
        <v>231</v>
      </c>
      <c r="E147" s="107" t="s">
        <v>232</v>
      </c>
      <c r="F147" s="3"/>
      <c r="J147">
        <v>1</v>
      </c>
    </row>
    <row r="148" spans="1:26" ht="45" x14ac:dyDescent="0.25">
      <c r="A148" s="3" t="s">
        <v>109</v>
      </c>
      <c r="B148" s="3" t="s">
        <v>109</v>
      </c>
      <c r="C148" s="102">
        <v>200</v>
      </c>
      <c r="D148" s="1" t="s">
        <v>235</v>
      </c>
      <c r="E148" s="107" t="s">
        <v>236</v>
      </c>
      <c r="F148" s="3"/>
      <c r="J148">
        <v>1</v>
      </c>
    </row>
    <row r="149" spans="1:26" ht="45" x14ac:dyDescent="0.25">
      <c r="A149" s="3" t="s">
        <v>109</v>
      </c>
      <c r="B149" s="3" t="s">
        <v>109</v>
      </c>
      <c r="C149" s="102">
        <v>205</v>
      </c>
      <c r="D149" s="1" t="s">
        <v>239</v>
      </c>
      <c r="E149" s="105" t="s">
        <v>240</v>
      </c>
      <c r="F149" s="3"/>
      <c r="H149">
        <v>1</v>
      </c>
      <c r="K149" t="s">
        <v>5</v>
      </c>
      <c r="L149" s="3" t="s">
        <v>241</v>
      </c>
      <c r="M149">
        <v>1</v>
      </c>
      <c r="R149" s="17" t="s">
        <v>5</v>
      </c>
      <c r="T149" s="17">
        <v>1</v>
      </c>
      <c r="U149" s="17">
        <v>1</v>
      </c>
      <c r="V149" s="17">
        <v>1</v>
      </c>
      <c r="W149" s="17">
        <v>1</v>
      </c>
      <c r="X149" s="17">
        <v>1</v>
      </c>
      <c r="Y149" s="17">
        <v>1</v>
      </c>
      <c r="Z149" s="17">
        <v>1</v>
      </c>
    </row>
    <row r="150" spans="1:26" ht="45" x14ac:dyDescent="0.25">
      <c r="A150" s="3" t="s">
        <v>109</v>
      </c>
      <c r="B150" s="3" t="s">
        <v>109</v>
      </c>
      <c r="C150" s="102">
        <v>213</v>
      </c>
      <c r="D150" s="1" t="s">
        <v>242</v>
      </c>
      <c r="E150" s="105" t="s">
        <v>243</v>
      </c>
      <c r="F150" s="3"/>
      <c r="H150">
        <v>1</v>
      </c>
      <c r="O150" s="1" t="s">
        <v>244</v>
      </c>
    </row>
    <row r="151" spans="1:26" ht="60" x14ac:dyDescent="0.25">
      <c r="A151" s="3" t="s">
        <v>109</v>
      </c>
      <c r="B151" s="3" t="s">
        <v>109</v>
      </c>
      <c r="C151" s="102">
        <v>213</v>
      </c>
      <c r="D151" s="1" t="s">
        <v>242</v>
      </c>
      <c r="E151" s="105" t="s">
        <v>245</v>
      </c>
      <c r="F151" s="3"/>
      <c r="H151">
        <v>1</v>
      </c>
      <c r="O151" s="1" t="s">
        <v>246</v>
      </c>
    </row>
    <row r="152" spans="1:26" ht="45" x14ac:dyDescent="0.25">
      <c r="A152" s="3" t="s">
        <v>109</v>
      </c>
      <c r="B152" s="3" t="s">
        <v>109</v>
      </c>
      <c r="C152" s="102">
        <v>226</v>
      </c>
      <c r="D152" s="1" t="s">
        <v>247</v>
      </c>
      <c r="E152" s="105" t="s">
        <v>109</v>
      </c>
      <c r="F152" s="3"/>
      <c r="H152">
        <v>1</v>
      </c>
      <c r="K152" t="s">
        <v>11</v>
      </c>
      <c r="L152" s="3" t="s">
        <v>248</v>
      </c>
      <c r="R152" s="17" t="s">
        <v>11</v>
      </c>
      <c r="T152" s="17">
        <v>1</v>
      </c>
      <c r="U152" s="17">
        <v>1</v>
      </c>
      <c r="V152" s="17">
        <v>1</v>
      </c>
      <c r="W152" s="17">
        <v>1</v>
      </c>
      <c r="X152" s="17">
        <v>1</v>
      </c>
      <c r="Y152" s="17">
        <v>1</v>
      </c>
      <c r="Z152" s="17">
        <v>1</v>
      </c>
    </row>
    <row r="153" spans="1:26" ht="60" x14ac:dyDescent="0.25">
      <c r="A153" s="3" t="s">
        <v>109</v>
      </c>
      <c r="B153" s="3" t="s">
        <v>109</v>
      </c>
      <c r="C153" s="102">
        <v>238</v>
      </c>
      <c r="D153" s="1" t="s">
        <v>249</v>
      </c>
      <c r="E153" s="105" t="s">
        <v>109</v>
      </c>
      <c r="F153" s="3"/>
      <c r="H153">
        <v>1</v>
      </c>
      <c r="K153" t="s">
        <v>5</v>
      </c>
      <c r="L153" s="3" t="s">
        <v>250</v>
      </c>
      <c r="R153" s="17" t="s">
        <v>11</v>
      </c>
      <c r="S153" s="17">
        <v>1</v>
      </c>
      <c r="U153" s="17">
        <v>1</v>
      </c>
      <c r="V153" s="17">
        <v>1</v>
      </c>
      <c r="X153" s="17">
        <v>1</v>
      </c>
      <c r="Y153" s="17">
        <v>1</v>
      </c>
      <c r="Z153" s="17">
        <v>1</v>
      </c>
    </row>
    <row r="154" spans="1:26" ht="60" x14ac:dyDescent="0.25">
      <c r="A154" s="3" t="s">
        <v>109</v>
      </c>
      <c r="B154" s="3" t="s">
        <v>109</v>
      </c>
      <c r="C154" s="102">
        <v>238</v>
      </c>
      <c r="D154" s="1" t="s">
        <v>249</v>
      </c>
      <c r="E154" s="105" t="s">
        <v>109</v>
      </c>
      <c r="F154" s="3"/>
      <c r="H154">
        <v>1</v>
      </c>
      <c r="O154" s="1" t="s">
        <v>251</v>
      </c>
      <c r="R154" s="17" t="s">
        <v>11</v>
      </c>
      <c r="U154" s="17">
        <v>1</v>
      </c>
      <c r="V154" s="17">
        <v>1</v>
      </c>
      <c r="X154" s="17">
        <v>1</v>
      </c>
      <c r="Y154" s="17">
        <v>1</v>
      </c>
      <c r="Z154" s="17">
        <v>1</v>
      </c>
    </row>
    <row r="155" spans="1:26" ht="60" x14ac:dyDescent="0.25">
      <c r="A155" s="3" t="s">
        <v>109</v>
      </c>
      <c r="B155" s="3" t="s">
        <v>109</v>
      </c>
      <c r="C155" s="102">
        <v>238</v>
      </c>
      <c r="D155" s="1" t="s">
        <v>249</v>
      </c>
      <c r="E155" s="105" t="s">
        <v>109</v>
      </c>
      <c r="F155" s="3"/>
      <c r="J155">
        <v>1</v>
      </c>
      <c r="R155" s="17" t="s">
        <v>11</v>
      </c>
      <c r="S155" s="17">
        <v>1</v>
      </c>
      <c r="U155" s="17">
        <v>1</v>
      </c>
      <c r="V155" s="17">
        <v>1</v>
      </c>
      <c r="W155" s="17">
        <v>1</v>
      </c>
      <c r="X155" s="17">
        <v>1</v>
      </c>
      <c r="Y155" s="17">
        <v>1</v>
      </c>
      <c r="Z155" s="17">
        <v>1</v>
      </c>
    </row>
    <row r="156" spans="1:26" ht="60" x14ac:dyDescent="0.25">
      <c r="A156" s="3" t="s">
        <v>109</v>
      </c>
      <c r="B156" s="3" t="s">
        <v>109</v>
      </c>
      <c r="C156" s="102">
        <v>238</v>
      </c>
      <c r="D156" s="1" t="s">
        <v>249</v>
      </c>
      <c r="E156" s="105" t="s">
        <v>109</v>
      </c>
      <c r="F156" s="3" t="s">
        <v>7</v>
      </c>
      <c r="J156">
        <v>1</v>
      </c>
      <c r="R156" s="17" t="s">
        <v>11</v>
      </c>
      <c r="S156" s="17">
        <v>1</v>
      </c>
      <c r="U156" s="17">
        <v>1</v>
      </c>
      <c r="W156" s="17">
        <v>1</v>
      </c>
      <c r="X156" s="17">
        <v>1</v>
      </c>
      <c r="Y156" s="17">
        <v>1</v>
      </c>
      <c r="Z156" s="17">
        <v>1</v>
      </c>
    </row>
    <row r="157" spans="1:26" ht="75" x14ac:dyDescent="0.25">
      <c r="A157" s="3" t="s">
        <v>109</v>
      </c>
      <c r="B157" s="3" t="s">
        <v>109</v>
      </c>
      <c r="C157" s="102">
        <v>242</v>
      </c>
      <c r="D157" s="1" t="s">
        <v>253</v>
      </c>
      <c r="E157" s="105" t="s">
        <v>116</v>
      </c>
      <c r="F157" s="3"/>
      <c r="H157">
        <v>1</v>
      </c>
      <c r="K157" t="s">
        <v>11</v>
      </c>
      <c r="L157" s="3" t="s">
        <v>254</v>
      </c>
    </row>
    <row r="158" spans="1:26" ht="45" x14ac:dyDescent="0.25">
      <c r="A158" s="3" t="s">
        <v>109</v>
      </c>
      <c r="B158" s="3" t="s">
        <v>109</v>
      </c>
      <c r="C158" s="102">
        <v>245</v>
      </c>
      <c r="D158" s="1" t="s">
        <v>256</v>
      </c>
      <c r="E158" s="105" t="s">
        <v>109</v>
      </c>
      <c r="F158" s="3"/>
      <c r="J158">
        <v>1</v>
      </c>
    </row>
    <row r="159" spans="1:26" ht="45" x14ac:dyDescent="0.25">
      <c r="A159" s="3" t="s">
        <v>109</v>
      </c>
      <c r="B159" s="3" t="s">
        <v>109</v>
      </c>
      <c r="C159" s="102">
        <v>247</v>
      </c>
      <c r="D159" s="1" t="s">
        <v>257</v>
      </c>
      <c r="E159" s="105" t="s">
        <v>109</v>
      </c>
      <c r="F159" s="3"/>
      <c r="J159">
        <v>1</v>
      </c>
    </row>
    <row r="160" spans="1:26" ht="45" x14ac:dyDescent="0.25">
      <c r="A160" s="3" t="s">
        <v>109</v>
      </c>
      <c r="B160" s="3" t="s">
        <v>109</v>
      </c>
      <c r="C160" s="102">
        <v>251</v>
      </c>
      <c r="D160" s="1" t="s">
        <v>258</v>
      </c>
      <c r="E160" s="105" t="s">
        <v>109</v>
      </c>
      <c r="F160" s="3" t="s">
        <v>125</v>
      </c>
      <c r="H160">
        <v>1</v>
      </c>
      <c r="K160" t="s">
        <v>132</v>
      </c>
      <c r="L160" s="3" t="s">
        <v>507</v>
      </c>
      <c r="R160" s="17" t="s">
        <v>132</v>
      </c>
      <c r="T160" s="17">
        <v>1</v>
      </c>
      <c r="U160" s="17">
        <v>1</v>
      </c>
      <c r="V160" s="17">
        <v>1</v>
      </c>
      <c r="W160" s="17">
        <v>1</v>
      </c>
      <c r="X160" s="17">
        <v>1</v>
      </c>
      <c r="Y160" s="17">
        <v>1</v>
      </c>
      <c r="Z160" s="17">
        <v>1</v>
      </c>
    </row>
    <row r="161" spans="1:26" ht="30" x14ac:dyDescent="0.25">
      <c r="A161" s="3" t="s">
        <v>109</v>
      </c>
      <c r="B161" s="3" t="s">
        <v>109</v>
      </c>
      <c r="C161" s="102">
        <v>254</v>
      </c>
      <c r="D161" s="1" t="s">
        <v>259</v>
      </c>
      <c r="E161" s="105" t="s">
        <v>109</v>
      </c>
      <c r="F161" s="3"/>
      <c r="I161">
        <v>1</v>
      </c>
      <c r="O161" s="3" t="s">
        <v>113</v>
      </c>
      <c r="P161">
        <v>1</v>
      </c>
      <c r="R161" s="17" t="s">
        <v>5</v>
      </c>
      <c r="V161" s="17">
        <v>1</v>
      </c>
      <c r="X161" s="17">
        <v>1</v>
      </c>
      <c r="Y161" s="17">
        <v>1</v>
      </c>
      <c r="Z161" s="17">
        <v>1</v>
      </c>
    </row>
    <row r="162" spans="1:26" ht="30" x14ac:dyDescent="0.25">
      <c r="A162" s="3" t="s">
        <v>109</v>
      </c>
      <c r="B162" s="3" t="s">
        <v>109</v>
      </c>
      <c r="C162" s="102">
        <v>254</v>
      </c>
      <c r="D162" s="1" t="s">
        <v>259</v>
      </c>
      <c r="E162" s="105" t="s">
        <v>109</v>
      </c>
      <c r="F162" s="3"/>
      <c r="I162">
        <v>1</v>
      </c>
      <c r="O162" s="3" t="s">
        <v>260</v>
      </c>
      <c r="P162">
        <v>1</v>
      </c>
      <c r="R162" s="17" t="s">
        <v>5</v>
      </c>
      <c r="V162" s="17">
        <v>1</v>
      </c>
      <c r="X162" s="17">
        <v>1</v>
      </c>
      <c r="Y162" s="17">
        <v>1</v>
      </c>
      <c r="Z162" s="17">
        <v>1</v>
      </c>
    </row>
    <row r="163" spans="1:26" ht="30" x14ac:dyDescent="0.25">
      <c r="A163" s="3" t="s">
        <v>109</v>
      </c>
      <c r="B163" s="3" t="s">
        <v>109</v>
      </c>
      <c r="C163" s="102">
        <v>254</v>
      </c>
      <c r="D163" s="1" t="s">
        <v>259</v>
      </c>
      <c r="E163" s="105" t="s">
        <v>109</v>
      </c>
      <c r="F163" s="3"/>
      <c r="I163">
        <v>1</v>
      </c>
      <c r="O163" s="3" t="s">
        <v>114</v>
      </c>
      <c r="P163">
        <v>1</v>
      </c>
    </row>
    <row r="164" spans="1:26" ht="35.25" customHeight="1" x14ac:dyDescent="0.25">
      <c r="A164" s="3" t="s">
        <v>109</v>
      </c>
      <c r="B164" s="3" t="s">
        <v>109</v>
      </c>
      <c r="C164" s="102">
        <v>255</v>
      </c>
      <c r="D164" s="1" t="s">
        <v>261</v>
      </c>
      <c r="E164" s="105" t="s">
        <v>109</v>
      </c>
      <c r="F164" s="3"/>
      <c r="J164">
        <v>1</v>
      </c>
      <c r="R164" s="17" t="s">
        <v>11</v>
      </c>
      <c r="U164" s="17">
        <v>1</v>
      </c>
      <c r="V164" s="17">
        <v>1</v>
      </c>
      <c r="W164" s="17">
        <v>1</v>
      </c>
      <c r="X164" s="17">
        <v>1</v>
      </c>
      <c r="Y164" s="17">
        <v>1</v>
      </c>
      <c r="Z164" s="17">
        <v>1</v>
      </c>
    </row>
    <row r="165" spans="1:26" ht="30" x14ac:dyDescent="0.25">
      <c r="A165" s="3" t="s">
        <v>109</v>
      </c>
      <c r="B165" s="3" t="s">
        <v>109</v>
      </c>
      <c r="C165" s="102">
        <v>258</v>
      </c>
      <c r="D165" s="1" t="s">
        <v>262</v>
      </c>
      <c r="E165" s="105" t="s">
        <v>109</v>
      </c>
      <c r="F165" s="3"/>
      <c r="J165">
        <v>1</v>
      </c>
    </row>
    <row r="166" spans="1:26" ht="30" x14ac:dyDescent="0.25">
      <c r="A166" s="3" t="s">
        <v>109</v>
      </c>
      <c r="B166" s="3" t="s">
        <v>109</v>
      </c>
      <c r="C166" s="102">
        <v>267</v>
      </c>
      <c r="D166" s="1" t="s">
        <v>263</v>
      </c>
      <c r="E166" s="105" t="s">
        <v>109</v>
      </c>
      <c r="F166" s="3" t="s">
        <v>4</v>
      </c>
      <c r="H166">
        <v>1</v>
      </c>
      <c r="K166" t="s">
        <v>5</v>
      </c>
      <c r="L166" s="3" t="s">
        <v>264</v>
      </c>
    </row>
    <row r="167" spans="1:26" ht="30" x14ac:dyDescent="0.25">
      <c r="A167" s="3" t="s">
        <v>109</v>
      </c>
      <c r="B167" s="3" t="s">
        <v>109</v>
      </c>
      <c r="C167" s="102">
        <v>270</v>
      </c>
      <c r="D167" s="1" t="s">
        <v>265</v>
      </c>
      <c r="E167" s="105" t="s">
        <v>109</v>
      </c>
      <c r="F167" s="3"/>
      <c r="J167">
        <v>1</v>
      </c>
    </row>
    <row r="168" spans="1:26" ht="30" x14ac:dyDescent="0.25">
      <c r="A168" s="3" t="s">
        <v>109</v>
      </c>
      <c r="B168" s="3" t="s">
        <v>109</v>
      </c>
      <c r="C168" s="102">
        <v>276</v>
      </c>
      <c r="D168" s="1" t="s">
        <v>266</v>
      </c>
      <c r="E168" s="105" t="s">
        <v>109</v>
      </c>
      <c r="F168" s="3"/>
      <c r="J168">
        <v>1</v>
      </c>
    </row>
    <row r="169" spans="1:26" ht="45" x14ac:dyDescent="0.25">
      <c r="A169" s="3" t="s">
        <v>109</v>
      </c>
      <c r="B169" s="3" t="s">
        <v>109</v>
      </c>
      <c r="C169" s="102">
        <v>292</v>
      </c>
      <c r="D169" s="1" t="s">
        <v>267</v>
      </c>
      <c r="E169" s="105" t="s">
        <v>109</v>
      </c>
      <c r="F169" s="3"/>
      <c r="H169">
        <v>1</v>
      </c>
      <c r="K169" t="s">
        <v>11</v>
      </c>
      <c r="L169" s="3" t="s">
        <v>268</v>
      </c>
      <c r="P169">
        <v>1</v>
      </c>
      <c r="R169" s="17" t="s">
        <v>11</v>
      </c>
      <c r="T169" s="17">
        <v>1</v>
      </c>
      <c r="U169" s="17">
        <v>1</v>
      </c>
      <c r="V169" s="17">
        <v>1</v>
      </c>
      <c r="X169" s="17">
        <v>1</v>
      </c>
      <c r="Y169" s="17">
        <v>1</v>
      </c>
      <c r="Z169" s="17">
        <v>1</v>
      </c>
    </row>
    <row r="170" spans="1:26" ht="60" x14ac:dyDescent="0.25">
      <c r="A170" s="3" t="s">
        <v>109</v>
      </c>
      <c r="B170" s="3" t="s">
        <v>109</v>
      </c>
      <c r="C170" s="102">
        <v>295</v>
      </c>
      <c r="D170" s="1" t="s">
        <v>269</v>
      </c>
      <c r="E170" s="105" t="s">
        <v>109</v>
      </c>
      <c r="F170" s="3"/>
      <c r="J170">
        <v>1</v>
      </c>
    </row>
    <row r="171" spans="1:26" ht="45" x14ac:dyDescent="0.25">
      <c r="A171" s="3" t="s">
        <v>109</v>
      </c>
      <c r="B171" s="3" t="s">
        <v>109</v>
      </c>
      <c r="C171" s="102">
        <v>299</v>
      </c>
      <c r="D171" s="1" t="s">
        <v>270</v>
      </c>
      <c r="E171" s="105" t="s">
        <v>109</v>
      </c>
      <c r="F171" s="3"/>
      <c r="H171">
        <v>1</v>
      </c>
      <c r="K171" t="s">
        <v>77</v>
      </c>
      <c r="L171" s="3" t="s">
        <v>271</v>
      </c>
      <c r="R171" s="17" t="s">
        <v>11</v>
      </c>
      <c r="U171" s="17">
        <v>1</v>
      </c>
      <c r="V171" s="17">
        <v>1</v>
      </c>
      <c r="X171" s="17">
        <v>1</v>
      </c>
      <c r="Y171" s="17">
        <v>1</v>
      </c>
      <c r="Z171" s="17">
        <v>1</v>
      </c>
    </row>
    <row r="172" spans="1:26" ht="30" x14ac:dyDescent="0.25">
      <c r="A172" s="3" t="s">
        <v>109</v>
      </c>
      <c r="B172" s="3" t="s">
        <v>109</v>
      </c>
      <c r="C172" s="102">
        <v>300</v>
      </c>
      <c r="D172" s="1" t="s">
        <v>272</v>
      </c>
      <c r="E172" s="105" t="s">
        <v>109</v>
      </c>
      <c r="F172" s="3"/>
      <c r="J172">
        <v>1</v>
      </c>
    </row>
    <row r="173" spans="1:26" ht="45" x14ac:dyDescent="0.25">
      <c r="A173" s="3" t="s">
        <v>109</v>
      </c>
      <c r="B173" s="3" t="s">
        <v>109</v>
      </c>
      <c r="C173" s="102">
        <v>305</v>
      </c>
      <c r="D173" s="1" t="s">
        <v>273</v>
      </c>
      <c r="E173" s="105" t="s">
        <v>109</v>
      </c>
      <c r="F173" s="3"/>
      <c r="J173">
        <v>1</v>
      </c>
    </row>
    <row r="174" spans="1:26" ht="45" x14ac:dyDescent="0.25">
      <c r="A174" s="3" t="s">
        <v>109</v>
      </c>
      <c r="B174" s="3" t="s">
        <v>109</v>
      </c>
      <c r="C174" s="102">
        <v>308</v>
      </c>
      <c r="D174" s="1" t="s">
        <v>274</v>
      </c>
      <c r="E174" s="105" t="s">
        <v>109</v>
      </c>
      <c r="F174" s="3" t="s">
        <v>14</v>
      </c>
      <c r="J174">
        <v>1</v>
      </c>
      <c r="R174" s="17" t="s">
        <v>11</v>
      </c>
      <c r="U174" s="17">
        <v>1</v>
      </c>
      <c r="V174" s="17">
        <v>1</v>
      </c>
      <c r="W174" s="17">
        <v>1</v>
      </c>
      <c r="X174" s="17">
        <v>1</v>
      </c>
      <c r="Y174" s="17">
        <v>1</v>
      </c>
      <c r="Z174" s="17">
        <v>1</v>
      </c>
    </row>
    <row r="175" spans="1:26" ht="30" x14ac:dyDescent="0.25">
      <c r="A175" s="3" t="s">
        <v>109</v>
      </c>
      <c r="B175" s="3" t="s">
        <v>109</v>
      </c>
      <c r="C175" s="102">
        <v>315</v>
      </c>
      <c r="D175" s="1" t="s">
        <v>275</v>
      </c>
      <c r="E175" s="105" t="s">
        <v>109</v>
      </c>
      <c r="F175" s="3"/>
      <c r="J175">
        <v>1</v>
      </c>
    </row>
    <row r="176" spans="1:26" ht="60" x14ac:dyDescent="0.25">
      <c r="A176" s="3" t="s">
        <v>109</v>
      </c>
      <c r="B176" s="3" t="s">
        <v>109</v>
      </c>
      <c r="C176" s="102">
        <v>318</v>
      </c>
      <c r="D176" s="1" t="s">
        <v>276</v>
      </c>
      <c r="E176" s="105" t="s">
        <v>109</v>
      </c>
      <c r="F176" s="3"/>
      <c r="J176">
        <v>1</v>
      </c>
      <c r="R176" s="17" t="s">
        <v>11</v>
      </c>
      <c r="U176" s="17">
        <v>1</v>
      </c>
      <c r="V176" s="17">
        <v>1</v>
      </c>
      <c r="W176" s="17">
        <v>1</v>
      </c>
      <c r="X176" s="17">
        <v>1</v>
      </c>
      <c r="Y176" s="17">
        <v>1</v>
      </c>
      <c r="Z176" s="17">
        <v>1</v>
      </c>
    </row>
    <row r="177" spans="1:26" ht="45" x14ac:dyDescent="0.25">
      <c r="A177" s="3" t="s">
        <v>109</v>
      </c>
      <c r="B177" s="3" t="s">
        <v>109</v>
      </c>
      <c r="C177" s="102">
        <v>319</v>
      </c>
      <c r="D177" s="1" t="s">
        <v>277</v>
      </c>
      <c r="E177" s="105" t="s">
        <v>109</v>
      </c>
      <c r="F177" s="3"/>
      <c r="J177">
        <v>1</v>
      </c>
    </row>
    <row r="178" spans="1:26" ht="30" x14ac:dyDescent="0.25">
      <c r="A178" s="3" t="s">
        <v>109</v>
      </c>
      <c r="B178" s="3" t="s">
        <v>109</v>
      </c>
      <c r="C178" s="102">
        <v>324</v>
      </c>
      <c r="D178" s="1" t="s">
        <v>278</v>
      </c>
      <c r="E178" s="105" t="s">
        <v>279</v>
      </c>
      <c r="F178" s="3"/>
      <c r="J178">
        <v>1</v>
      </c>
    </row>
    <row r="179" spans="1:26" ht="30" x14ac:dyDescent="0.25">
      <c r="A179" s="3" t="s">
        <v>109</v>
      </c>
      <c r="B179" s="3" t="s">
        <v>109</v>
      </c>
      <c r="C179" s="102">
        <v>326</v>
      </c>
      <c r="D179" s="1" t="s">
        <v>280</v>
      </c>
      <c r="E179" s="105" t="s">
        <v>279</v>
      </c>
      <c r="F179" s="3"/>
      <c r="J179">
        <v>1</v>
      </c>
    </row>
    <row r="180" spans="1:26" ht="45" x14ac:dyDescent="0.25">
      <c r="A180" s="3" t="s">
        <v>109</v>
      </c>
      <c r="B180" s="3" t="s">
        <v>109</v>
      </c>
      <c r="C180" s="102">
        <v>332</v>
      </c>
      <c r="D180" s="1" t="s">
        <v>281</v>
      </c>
      <c r="E180" s="105" t="s">
        <v>279</v>
      </c>
      <c r="F180" s="3"/>
      <c r="H180">
        <v>1</v>
      </c>
      <c r="K180" t="s">
        <v>5</v>
      </c>
      <c r="L180" s="3" t="s">
        <v>504</v>
      </c>
      <c r="M180">
        <v>1</v>
      </c>
      <c r="R180" s="17" t="s">
        <v>5</v>
      </c>
      <c r="T180" s="17">
        <v>1</v>
      </c>
      <c r="U180" s="17">
        <v>1</v>
      </c>
      <c r="V180" s="17">
        <v>1</v>
      </c>
      <c r="W180" s="17">
        <v>1</v>
      </c>
      <c r="X180" s="17">
        <v>1</v>
      </c>
      <c r="Y180" s="17">
        <v>1</v>
      </c>
      <c r="Z180" s="17">
        <v>1</v>
      </c>
    </row>
    <row r="181" spans="1:26" ht="60" x14ac:dyDescent="0.25">
      <c r="A181" s="3" t="s">
        <v>109</v>
      </c>
      <c r="B181" s="3" t="s">
        <v>109</v>
      </c>
      <c r="C181" s="102">
        <v>336</v>
      </c>
      <c r="D181" s="1" t="s">
        <v>282</v>
      </c>
      <c r="E181" s="105" t="s">
        <v>109</v>
      </c>
      <c r="F181" s="3"/>
      <c r="I181">
        <v>1</v>
      </c>
      <c r="O181" s="3" t="s">
        <v>283</v>
      </c>
    </row>
    <row r="182" spans="1:26" ht="60" x14ac:dyDescent="0.25">
      <c r="A182" s="3" t="s">
        <v>109</v>
      </c>
      <c r="B182" s="3" t="s">
        <v>109</v>
      </c>
      <c r="C182" s="102">
        <v>336</v>
      </c>
      <c r="D182" s="1" t="s">
        <v>282</v>
      </c>
      <c r="E182" s="105" t="s">
        <v>109</v>
      </c>
      <c r="F182" s="3"/>
      <c r="I182">
        <v>1</v>
      </c>
      <c r="O182" s="3" t="s">
        <v>284</v>
      </c>
    </row>
    <row r="183" spans="1:26" ht="45" x14ac:dyDescent="0.25">
      <c r="A183" s="3" t="s">
        <v>109</v>
      </c>
      <c r="B183" s="3" t="s">
        <v>303</v>
      </c>
      <c r="C183" s="102">
        <v>11</v>
      </c>
      <c r="D183" s="1" t="s">
        <v>304</v>
      </c>
      <c r="E183" s="105" t="s">
        <v>109</v>
      </c>
      <c r="F183" s="3" t="s">
        <v>6</v>
      </c>
      <c r="J183">
        <v>1</v>
      </c>
    </row>
    <row r="184" spans="1:26" ht="105" x14ac:dyDescent="0.25">
      <c r="A184" s="3" t="s">
        <v>109</v>
      </c>
      <c r="B184" s="3" t="s">
        <v>303</v>
      </c>
      <c r="C184" s="102">
        <v>12</v>
      </c>
      <c r="D184" s="1" t="s">
        <v>305</v>
      </c>
      <c r="E184" s="105" t="s">
        <v>109</v>
      </c>
      <c r="F184" s="3" t="s">
        <v>6</v>
      </c>
      <c r="J184">
        <v>1</v>
      </c>
    </row>
    <row r="185" spans="1:26" ht="45" x14ac:dyDescent="0.25">
      <c r="A185" s="3" t="s">
        <v>109</v>
      </c>
      <c r="B185" s="3" t="s">
        <v>303</v>
      </c>
      <c r="C185" s="102">
        <v>13</v>
      </c>
      <c r="D185" s="1" t="s">
        <v>306</v>
      </c>
      <c r="E185" s="105" t="s">
        <v>109</v>
      </c>
      <c r="F185" s="3"/>
      <c r="H185">
        <v>1</v>
      </c>
      <c r="K185" t="s">
        <v>11</v>
      </c>
      <c r="L185" s="3" t="s">
        <v>307</v>
      </c>
      <c r="M185">
        <v>1</v>
      </c>
      <c r="R185" s="17" t="s">
        <v>11</v>
      </c>
      <c r="T185" s="17">
        <v>1</v>
      </c>
      <c r="U185" s="17">
        <v>1</v>
      </c>
      <c r="V185" s="17">
        <v>1</v>
      </c>
      <c r="W185" s="17">
        <v>1</v>
      </c>
      <c r="X185" s="17">
        <v>1</v>
      </c>
      <c r="Y185" s="17">
        <v>1</v>
      </c>
      <c r="Z185" s="17">
        <v>1</v>
      </c>
    </row>
    <row r="186" spans="1:26" ht="45" x14ac:dyDescent="0.25">
      <c r="A186" s="3" t="s">
        <v>109</v>
      </c>
      <c r="B186" s="3" t="s">
        <v>303</v>
      </c>
      <c r="C186" s="102">
        <v>40</v>
      </c>
      <c r="D186" s="1" t="s">
        <v>318</v>
      </c>
      <c r="E186" s="105" t="s">
        <v>109</v>
      </c>
      <c r="F186" s="3" t="s">
        <v>4</v>
      </c>
      <c r="H186">
        <v>1</v>
      </c>
      <c r="K186" t="s">
        <v>5</v>
      </c>
      <c r="L186" s="3" t="s">
        <v>319</v>
      </c>
    </row>
    <row r="187" spans="1:26" ht="33.75" customHeight="1" x14ac:dyDescent="0.25">
      <c r="A187" s="3" t="s">
        <v>109</v>
      </c>
      <c r="B187" s="3" t="s">
        <v>303</v>
      </c>
      <c r="C187" s="102">
        <v>62</v>
      </c>
      <c r="D187" s="1" t="s">
        <v>325</v>
      </c>
      <c r="E187" s="105" t="s">
        <v>109</v>
      </c>
      <c r="F187" s="3"/>
      <c r="J187">
        <v>1</v>
      </c>
    </row>
    <row r="188" spans="1:26" ht="33.75" customHeight="1" x14ac:dyDescent="0.25">
      <c r="A188" s="3" t="s">
        <v>109</v>
      </c>
      <c r="B188" s="3" t="s">
        <v>303</v>
      </c>
      <c r="C188" s="102">
        <v>62</v>
      </c>
      <c r="D188" s="1" t="s">
        <v>325</v>
      </c>
      <c r="E188" s="105" t="s">
        <v>109</v>
      </c>
      <c r="F188" s="3"/>
      <c r="I188">
        <v>1</v>
      </c>
      <c r="K188" t="s">
        <v>16</v>
      </c>
      <c r="L188" s="3" t="s">
        <v>485</v>
      </c>
      <c r="R188" s="17" t="s">
        <v>16</v>
      </c>
      <c r="T188" s="17">
        <v>1</v>
      </c>
      <c r="U188" s="17">
        <v>1</v>
      </c>
      <c r="V188" s="17">
        <v>1</v>
      </c>
      <c r="W188" s="17">
        <v>1</v>
      </c>
      <c r="X188" s="17">
        <v>1</v>
      </c>
      <c r="Y188" s="17">
        <v>1</v>
      </c>
      <c r="Z188" s="17">
        <v>1</v>
      </c>
    </row>
    <row r="189" spans="1:26" ht="45" x14ac:dyDescent="0.25">
      <c r="A189" s="3" t="s">
        <v>605</v>
      </c>
      <c r="B189" s="3" t="s">
        <v>109</v>
      </c>
      <c r="C189" s="102">
        <v>180</v>
      </c>
      <c r="D189" s="1" t="s">
        <v>214</v>
      </c>
      <c r="E189" s="105" t="s">
        <v>215</v>
      </c>
      <c r="F189" s="3"/>
      <c r="J189">
        <v>1</v>
      </c>
    </row>
    <row r="190" spans="1:26" ht="30" x14ac:dyDescent="0.25">
      <c r="A190" s="3" t="s">
        <v>135</v>
      </c>
      <c r="B190" s="3" t="s">
        <v>109</v>
      </c>
      <c r="C190" s="102">
        <v>47</v>
      </c>
      <c r="D190" s="1" t="s">
        <v>134</v>
      </c>
      <c r="E190" s="105" t="s">
        <v>135</v>
      </c>
      <c r="F190" s="3"/>
      <c r="J190">
        <v>1</v>
      </c>
    </row>
    <row r="191" spans="1:26" ht="45" x14ac:dyDescent="0.25">
      <c r="A191" s="3" t="s">
        <v>183</v>
      </c>
      <c r="B191" s="3" t="s">
        <v>109</v>
      </c>
      <c r="C191" s="102">
        <v>125</v>
      </c>
      <c r="D191" s="1" t="s">
        <v>182</v>
      </c>
      <c r="E191" s="105" t="s">
        <v>183</v>
      </c>
      <c r="F191" s="3"/>
      <c r="J191">
        <v>1</v>
      </c>
    </row>
    <row r="192" spans="1:26" ht="30" x14ac:dyDescent="0.25">
      <c r="A192" s="3" t="s">
        <v>178</v>
      </c>
      <c r="B192" s="3" t="s">
        <v>109</v>
      </c>
      <c r="C192" s="102">
        <v>124</v>
      </c>
      <c r="D192" s="1" t="s">
        <v>177</v>
      </c>
      <c r="E192" s="105" t="s">
        <v>178</v>
      </c>
      <c r="F192" s="3"/>
      <c r="H192">
        <v>1</v>
      </c>
      <c r="O192" s="3" t="s">
        <v>179</v>
      </c>
    </row>
    <row r="193" spans="1:26" ht="45" x14ac:dyDescent="0.25">
      <c r="A193" s="3" t="s">
        <v>234</v>
      </c>
      <c r="B193" s="3" t="s">
        <v>109</v>
      </c>
      <c r="C193" s="102">
        <v>199</v>
      </c>
      <c r="D193" s="1" t="s">
        <v>233</v>
      </c>
      <c r="E193" s="105" t="s">
        <v>234</v>
      </c>
      <c r="F193" s="3"/>
      <c r="J193">
        <v>1</v>
      </c>
    </row>
    <row r="194" spans="1:26" ht="30" x14ac:dyDescent="0.25">
      <c r="A194" s="3" t="s">
        <v>606</v>
      </c>
      <c r="B194" s="3" t="s">
        <v>109</v>
      </c>
      <c r="C194" s="102">
        <v>121</v>
      </c>
      <c r="D194" s="1" t="s">
        <v>172</v>
      </c>
      <c r="E194" s="105" t="s">
        <v>173</v>
      </c>
      <c r="F194" s="3"/>
      <c r="H194">
        <v>1</v>
      </c>
      <c r="O194" s="1" t="s">
        <v>174</v>
      </c>
      <c r="P194">
        <v>1</v>
      </c>
    </row>
    <row r="195" spans="1:26" ht="30" x14ac:dyDescent="0.25">
      <c r="A195" s="3" t="s">
        <v>185</v>
      </c>
      <c r="B195" s="3" t="s">
        <v>109</v>
      </c>
      <c r="C195" s="102">
        <v>126</v>
      </c>
      <c r="D195" s="1" t="s">
        <v>184</v>
      </c>
      <c r="E195" s="105" t="s">
        <v>185</v>
      </c>
      <c r="F195" s="3"/>
      <c r="H195">
        <v>1</v>
      </c>
      <c r="O195" s="1" t="s">
        <v>186</v>
      </c>
    </row>
    <row r="196" spans="1:26" ht="45" x14ac:dyDescent="0.25">
      <c r="A196" s="3" t="s">
        <v>185</v>
      </c>
      <c r="B196" s="3" t="s">
        <v>109</v>
      </c>
      <c r="C196" s="102">
        <v>136</v>
      </c>
      <c r="D196" s="1" t="s">
        <v>189</v>
      </c>
      <c r="E196" s="105" t="s">
        <v>185</v>
      </c>
      <c r="F196" s="3"/>
      <c r="J196">
        <v>1</v>
      </c>
    </row>
    <row r="197" spans="1:26" ht="75" x14ac:dyDescent="0.25">
      <c r="A197" s="3" t="s">
        <v>607</v>
      </c>
      <c r="B197" s="3" t="s">
        <v>109</v>
      </c>
      <c r="C197" s="102">
        <v>123</v>
      </c>
      <c r="D197" s="1" t="s">
        <v>175</v>
      </c>
      <c r="E197" s="105" t="s">
        <v>176</v>
      </c>
      <c r="F197" s="3"/>
      <c r="J197">
        <v>1</v>
      </c>
    </row>
    <row r="198" spans="1:26" ht="75" x14ac:dyDescent="0.25">
      <c r="A198" s="3" t="s">
        <v>608</v>
      </c>
      <c r="B198" s="3" t="s">
        <v>109</v>
      </c>
      <c r="C198" s="102">
        <v>123</v>
      </c>
      <c r="D198" s="1" t="s">
        <v>175</v>
      </c>
      <c r="E198" s="105" t="s">
        <v>176</v>
      </c>
      <c r="F198" s="3"/>
      <c r="J198">
        <v>1</v>
      </c>
    </row>
    <row r="199" spans="1:26" ht="60" x14ac:dyDescent="0.25">
      <c r="A199" s="3" t="s">
        <v>171</v>
      </c>
      <c r="B199" s="3" t="s">
        <v>109</v>
      </c>
      <c r="C199" s="102">
        <v>120</v>
      </c>
      <c r="D199" s="1" t="s">
        <v>170</v>
      </c>
      <c r="E199" s="105" t="s">
        <v>171</v>
      </c>
      <c r="F199" s="3"/>
      <c r="J199">
        <v>1</v>
      </c>
    </row>
    <row r="200" spans="1:26" ht="75" x14ac:dyDescent="0.25">
      <c r="A200" s="3" t="s">
        <v>180</v>
      </c>
      <c r="B200" s="3" t="s">
        <v>109</v>
      </c>
      <c r="C200" s="102">
        <v>123</v>
      </c>
      <c r="D200" s="1" t="s">
        <v>175</v>
      </c>
      <c r="E200" s="105" t="s">
        <v>176</v>
      </c>
      <c r="F200" s="3"/>
      <c r="J200">
        <v>1</v>
      </c>
    </row>
    <row r="201" spans="1:26" ht="30" x14ac:dyDescent="0.25">
      <c r="A201" s="3" t="s">
        <v>180</v>
      </c>
      <c r="B201" s="3" t="s">
        <v>109</v>
      </c>
      <c r="C201" s="102">
        <v>124</v>
      </c>
      <c r="D201" s="1" t="s">
        <v>177</v>
      </c>
      <c r="E201" s="105" t="s">
        <v>180</v>
      </c>
      <c r="F201" s="3"/>
      <c r="I201">
        <v>1</v>
      </c>
      <c r="O201" s="3" t="s">
        <v>181</v>
      </c>
    </row>
    <row r="202" spans="1:26" ht="30" x14ac:dyDescent="0.25">
      <c r="A202" s="3" t="s">
        <v>609</v>
      </c>
      <c r="B202" s="3" t="s">
        <v>109</v>
      </c>
      <c r="C202" s="102">
        <v>121</v>
      </c>
      <c r="D202" s="1" t="s">
        <v>172</v>
      </c>
      <c r="E202" s="105" t="s">
        <v>173</v>
      </c>
      <c r="F202" s="3"/>
      <c r="H202">
        <v>1</v>
      </c>
      <c r="O202" s="1" t="s">
        <v>174</v>
      </c>
      <c r="P202">
        <v>1</v>
      </c>
    </row>
    <row r="203" spans="1:26" ht="75" x14ac:dyDescent="0.25">
      <c r="A203" s="3" t="s">
        <v>610</v>
      </c>
      <c r="B203" s="3" t="s">
        <v>109</v>
      </c>
      <c r="C203" s="102">
        <v>123</v>
      </c>
      <c r="D203" s="1" t="s">
        <v>175</v>
      </c>
      <c r="E203" s="105" t="s">
        <v>176</v>
      </c>
      <c r="F203" s="3"/>
      <c r="J203">
        <v>1</v>
      </c>
    </row>
    <row r="204" spans="1:26" ht="75" x14ac:dyDescent="0.25">
      <c r="A204" s="3" t="s">
        <v>611</v>
      </c>
      <c r="B204" s="3" t="s">
        <v>109</v>
      </c>
      <c r="C204" s="102">
        <v>123</v>
      </c>
      <c r="D204" s="1" t="s">
        <v>175</v>
      </c>
      <c r="E204" s="105" t="s">
        <v>176</v>
      </c>
      <c r="F204" s="3"/>
      <c r="J204">
        <v>1</v>
      </c>
    </row>
    <row r="205" spans="1:26" ht="30" x14ac:dyDescent="0.25">
      <c r="A205" s="3" t="s">
        <v>188</v>
      </c>
      <c r="B205" s="3" t="s">
        <v>109</v>
      </c>
      <c r="C205" s="102">
        <v>135</v>
      </c>
      <c r="D205" s="1" t="s">
        <v>187</v>
      </c>
      <c r="E205" s="105" t="s">
        <v>188</v>
      </c>
      <c r="F205" s="3"/>
      <c r="J205">
        <v>1</v>
      </c>
      <c r="R205" s="17" t="s">
        <v>11</v>
      </c>
      <c r="U205" s="17">
        <v>1</v>
      </c>
      <c r="V205" s="17">
        <v>1</v>
      </c>
      <c r="X205" s="17">
        <v>1</v>
      </c>
      <c r="Y205" s="17">
        <v>1</v>
      </c>
      <c r="Z205" s="17">
        <v>1</v>
      </c>
    </row>
    <row r="206" spans="1:26" ht="62.25" customHeight="1" x14ac:dyDescent="0.25">
      <c r="A206" s="3" t="s">
        <v>154</v>
      </c>
      <c r="B206" s="3" t="s">
        <v>109</v>
      </c>
      <c r="C206" s="102">
        <v>79</v>
      </c>
      <c r="D206" s="1" t="s">
        <v>153</v>
      </c>
      <c r="E206" s="105" t="s">
        <v>154</v>
      </c>
      <c r="F206" s="3" t="s">
        <v>14</v>
      </c>
      <c r="J206">
        <v>1</v>
      </c>
      <c r="R206" s="17" t="s">
        <v>5</v>
      </c>
      <c r="U206" s="17">
        <v>1</v>
      </c>
      <c r="W206" s="17">
        <v>1</v>
      </c>
      <c r="X206" s="17">
        <v>1</v>
      </c>
      <c r="Y206" s="17">
        <v>1</v>
      </c>
      <c r="Z206" s="17">
        <v>1</v>
      </c>
    </row>
    <row r="207" spans="1:26" ht="45" x14ac:dyDescent="0.25">
      <c r="A207" s="3" t="s">
        <v>612</v>
      </c>
      <c r="B207" s="3" t="s">
        <v>109</v>
      </c>
      <c r="C207" s="102">
        <v>9</v>
      </c>
      <c r="D207" s="1" t="s">
        <v>119</v>
      </c>
      <c r="E207" s="105" t="s">
        <v>120</v>
      </c>
      <c r="F207" s="3" t="s">
        <v>44</v>
      </c>
      <c r="H207">
        <v>1</v>
      </c>
      <c r="O207" s="1" t="s">
        <v>121</v>
      </c>
      <c r="P207">
        <v>1</v>
      </c>
    </row>
    <row r="208" spans="1:26" ht="30" x14ac:dyDescent="0.25">
      <c r="A208" s="3" t="s">
        <v>314</v>
      </c>
      <c r="B208" s="3" t="s">
        <v>303</v>
      </c>
      <c r="C208" s="102">
        <v>37</v>
      </c>
      <c r="D208" s="1" t="s">
        <v>312</v>
      </c>
      <c r="E208" s="107" t="s">
        <v>314</v>
      </c>
      <c r="F208" s="3"/>
      <c r="J208">
        <v>1</v>
      </c>
    </row>
    <row r="209" spans="1:26" ht="45" x14ac:dyDescent="0.25">
      <c r="A209" s="3" t="s">
        <v>613</v>
      </c>
      <c r="B209" s="3" t="s">
        <v>109</v>
      </c>
      <c r="C209" s="102">
        <v>200</v>
      </c>
      <c r="D209" s="1" t="s">
        <v>235</v>
      </c>
      <c r="E209" s="107" t="s">
        <v>236</v>
      </c>
      <c r="F209" s="3"/>
      <c r="J209">
        <v>1</v>
      </c>
    </row>
    <row r="210" spans="1:26" ht="45" x14ac:dyDescent="0.25">
      <c r="A210" s="3" t="s">
        <v>613</v>
      </c>
      <c r="B210" s="3" t="s">
        <v>109</v>
      </c>
      <c r="C210" s="102">
        <v>200</v>
      </c>
      <c r="D210" s="1" t="s">
        <v>235</v>
      </c>
      <c r="E210" s="107" t="s">
        <v>237</v>
      </c>
      <c r="F210" s="3"/>
      <c r="I210">
        <v>1</v>
      </c>
      <c r="O210" s="3" t="s">
        <v>238</v>
      </c>
    </row>
    <row r="211" spans="1:26" ht="60" x14ac:dyDescent="0.25">
      <c r="A211" s="3" t="s">
        <v>614</v>
      </c>
      <c r="B211" s="3" t="s">
        <v>109</v>
      </c>
      <c r="C211" s="102">
        <v>213</v>
      </c>
      <c r="D211" s="1" t="s">
        <v>242</v>
      </c>
      <c r="E211" s="105" t="s">
        <v>245</v>
      </c>
      <c r="F211" s="3"/>
      <c r="H211">
        <v>1</v>
      </c>
      <c r="O211" s="1" t="s">
        <v>246</v>
      </c>
    </row>
    <row r="212" spans="1:26" ht="60" x14ac:dyDescent="0.25">
      <c r="A212" s="3" t="s">
        <v>371</v>
      </c>
      <c r="B212" s="3" t="s">
        <v>369</v>
      </c>
      <c r="C212" s="102">
        <v>1</v>
      </c>
      <c r="D212" s="1" t="s">
        <v>370</v>
      </c>
      <c r="E212" s="107" t="s">
        <v>371</v>
      </c>
      <c r="F212" s="3" t="s">
        <v>7</v>
      </c>
      <c r="I212">
        <v>1</v>
      </c>
      <c r="N212" s="3" t="s">
        <v>372</v>
      </c>
    </row>
    <row r="213" spans="1:26" ht="45" x14ac:dyDescent="0.25">
      <c r="A213" s="3" t="s">
        <v>371</v>
      </c>
      <c r="B213" s="3" t="s">
        <v>369</v>
      </c>
      <c r="C213" s="102">
        <v>27</v>
      </c>
      <c r="D213" s="1" t="s">
        <v>373</v>
      </c>
      <c r="E213" s="107" t="s">
        <v>371</v>
      </c>
      <c r="F213" s="3"/>
      <c r="J213">
        <v>1</v>
      </c>
    </row>
    <row r="214" spans="1:26" ht="45" x14ac:dyDescent="0.25">
      <c r="A214" s="3" t="s">
        <v>371</v>
      </c>
      <c r="B214" s="3" t="s">
        <v>369</v>
      </c>
      <c r="C214" s="102">
        <v>35</v>
      </c>
      <c r="D214" s="1" t="s">
        <v>374</v>
      </c>
      <c r="E214" s="107" t="s">
        <v>371</v>
      </c>
      <c r="F214" s="3"/>
      <c r="J214">
        <v>1</v>
      </c>
    </row>
    <row r="215" spans="1:26" ht="45" x14ac:dyDescent="0.25">
      <c r="A215" s="3" t="s">
        <v>371</v>
      </c>
      <c r="B215" s="3" t="s">
        <v>369</v>
      </c>
      <c r="C215" s="102">
        <v>57</v>
      </c>
      <c r="D215" s="1" t="s">
        <v>375</v>
      </c>
      <c r="E215" s="107" t="s">
        <v>371</v>
      </c>
      <c r="F215" s="3"/>
      <c r="J215">
        <v>1</v>
      </c>
    </row>
    <row r="216" spans="1:26" ht="60" x14ac:dyDescent="0.25">
      <c r="A216" s="3" t="s">
        <v>371</v>
      </c>
      <c r="B216" s="3" t="s">
        <v>369</v>
      </c>
      <c r="C216" s="102">
        <v>79</v>
      </c>
      <c r="D216" s="1" t="s">
        <v>377</v>
      </c>
      <c r="E216" s="107" t="s">
        <v>371</v>
      </c>
      <c r="F216" s="3" t="s">
        <v>0</v>
      </c>
      <c r="J216">
        <v>1</v>
      </c>
      <c r="R216" s="17" t="s">
        <v>11</v>
      </c>
      <c r="U216" s="17">
        <v>1</v>
      </c>
      <c r="V216" s="17">
        <v>1</v>
      </c>
      <c r="X216" s="17">
        <v>1</v>
      </c>
      <c r="Y216" s="17">
        <v>1</v>
      </c>
      <c r="Z216" s="17">
        <v>1</v>
      </c>
    </row>
    <row r="217" spans="1:26" ht="75" x14ac:dyDescent="0.25">
      <c r="A217" s="3" t="s">
        <v>371</v>
      </c>
      <c r="B217" s="3" t="s">
        <v>369</v>
      </c>
      <c r="C217" s="102">
        <v>83</v>
      </c>
      <c r="D217" s="1" t="s">
        <v>378</v>
      </c>
      <c r="E217" s="107" t="s">
        <v>371</v>
      </c>
      <c r="F217" s="3"/>
      <c r="J217">
        <v>1</v>
      </c>
    </row>
    <row r="218" spans="1:26" ht="90" x14ac:dyDescent="0.25">
      <c r="A218" s="3" t="s">
        <v>371</v>
      </c>
      <c r="B218" s="3" t="s">
        <v>369</v>
      </c>
      <c r="C218" s="102">
        <v>89</v>
      </c>
      <c r="D218" s="1" t="s">
        <v>379</v>
      </c>
      <c r="E218" s="107" t="s">
        <v>371</v>
      </c>
      <c r="F218" s="3"/>
      <c r="J218">
        <v>1</v>
      </c>
    </row>
    <row r="219" spans="1:26" ht="45" x14ac:dyDescent="0.25">
      <c r="A219" s="3" t="s">
        <v>371</v>
      </c>
      <c r="B219" s="3" t="s">
        <v>369</v>
      </c>
      <c r="C219" s="102">
        <v>110</v>
      </c>
      <c r="D219" s="1" t="s">
        <v>380</v>
      </c>
      <c r="E219" s="107" t="s">
        <v>371</v>
      </c>
      <c r="F219" s="3"/>
      <c r="J219">
        <v>1</v>
      </c>
    </row>
    <row r="220" spans="1:26" ht="60" x14ac:dyDescent="0.25">
      <c r="A220" s="3" t="s">
        <v>38</v>
      </c>
      <c r="B220" s="3" t="s">
        <v>39</v>
      </c>
      <c r="C220" s="102">
        <v>95</v>
      </c>
      <c r="D220" s="1" t="s">
        <v>37</v>
      </c>
      <c r="E220" s="105" t="s">
        <v>38</v>
      </c>
      <c r="F220" s="3"/>
      <c r="J220">
        <v>1</v>
      </c>
    </row>
    <row r="221" spans="1:26" ht="30" x14ac:dyDescent="0.25">
      <c r="A221" s="3" t="s">
        <v>219</v>
      </c>
      <c r="B221" s="3" t="s">
        <v>109</v>
      </c>
      <c r="C221" s="102">
        <v>182</v>
      </c>
      <c r="D221" s="1" t="s">
        <v>216</v>
      </c>
      <c r="E221" s="105" t="s">
        <v>217</v>
      </c>
      <c r="F221" s="3"/>
      <c r="H221">
        <v>1</v>
      </c>
      <c r="K221" t="s">
        <v>5</v>
      </c>
      <c r="L221" s="3" t="s">
        <v>218</v>
      </c>
    </row>
    <row r="222" spans="1:26" ht="30" x14ac:dyDescent="0.25">
      <c r="A222" s="3" t="s">
        <v>219</v>
      </c>
      <c r="B222" s="3" t="s">
        <v>109</v>
      </c>
      <c r="C222" s="102">
        <v>182</v>
      </c>
      <c r="D222" s="1" t="s">
        <v>216</v>
      </c>
      <c r="E222" s="105" t="s">
        <v>219</v>
      </c>
      <c r="F222" s="3"/>
      <c r="H222">
        <v>1</v>
      </c>
      <c r="K222" t="s">
        <v>5</v>
      </c>
      <c r="L222" s="3" t="s">
        <v>220</v>
      </c>
      <c r="R222" s="17" t="s">
        <v>5</v>
      </c>
      <c r="T222" s="17">
        <v>1</v>
      </c>
      <c r="U222" s="17">
        <v>1</v>
      </c>
      <c r="V222" s="17">
        <v>1</v>
      </c>
      <c r="W222" s="17">
        <v>1</v>
      </c>
      <c r="X222" s="17">
        <v>1</v>
      </c>
      <c r="Y222" s="17">
        <v>1</v>
      </c>
      <c r="Z222" s="17">
        <v>1</v>
      </c>
    </row>
    <row r="223" spans="1:26" ht="75" x14ac:dyDescent="0.25">
      <c r="A223" s="3" t="s">
        <v>103</v>
      </c>
      <c r="B223" s="3" t="s">
        <v>441</v>
      </c>
      <c r="C223" s="102">
        <v>1</v>
      </c>
      <c r="D223" s="1" t="s">
        <v>543</v>
      </c>
      <c r="E223" s="105" t="s">
        <v>103</v>
      </c>
      <c r="F223" s="3"/>
      <c r="J223">
        <v>1</v>
      </c>
      <c r="N223" s="3"/>
    </row>
    <row r="224" spans="1:26" ht="45" x14ac:dyDescent="0.25">
      <c r="A224" s="3" t="s">
        <v>103</v>
      </c>
      <c r="B224" s="3" t="s">
        <v>109</v>
      </c>
      <c r="C224" s="102">
        <v>213</v>
      </c>
      <c r="D224" s="1" t="s">
        <v>242</v>
      </c>
      <c r="E224" s="105" t="s">
        <v>243</v>
      </c>
      <c r="F224" s="3"/>
      <c r="H224">
        <v>1</v>
      </c>
      <c r="O224" s="1" t="s">
        <v>244</v>
      </c>
    </row>
    <row r="225" spans="1:26" ht="60" x14ac:dyDescent="0.25">
      <c r="A225" s="3" t="s">
        <v>103</v>
      </c>
      <c r="B225" s="3" t="s">
        <v>109</v>
      </c>
      <c r="C225" s="102">
        <v>213</v>
      </c>
      <c r="D225" s="1" t="s">
        <v>242</v>
      </c>
      <c r="E225" s="105" t="s">
        <v>245</v>
      </c>
      <c r="F225" s="3"/>
      <c r="H225">
        <v>1</v>
      </c>
      <c r="O225" s="1" t="s">
        <v>246</v>
      </c>
    </row>
    <row r="226" spans="1:26" ht="45" x14ac:dyDescent="0.25">
      <c r="A226" s="3" t="s">
        <v>616</v>
      </c>
      <c r="B226" s="3" t="s">
        <v>109</v>
      </c>
      <c r="C226" s="102">
        <v>198</v>
      </c>
      <c r="D226" s="1" t="s">
        <v>231</v>
      </c>
      <c r="E226" s="107" t="s">
        <v>232</v>
      </c>
      <c r="F226" s="3"/>
      <c r="J226">
        <v>1</v>
      </c>
    </row>
    <row r="227" spans="1:26" ht="45" x14ac:dyDescent="0.25">
      <c r="A227" s="3" t="s">
        <v>616</v>
      </c>
      <c r="B227" s="3" t="s">
        <v>109</v>
      </c>
      <c r="C227" s="102">
        <v>200</v>
      </c>
      <c r="D227" s="1" t="s">
        <v>235</v>
      </c>
      <c r="E227" s="107" t="s">
        <v>237</v>
      </c>
      <c r="F227" s="3"/>
      <c r="I227">
        <v>1</v>
      </c>
      <c r="O227" s="3" t="s">
        <v>238</v>
      </c>
    </row>
    <row r="228" spans="1:26" ht="45" x14ac:dyDescent="0.25">
      <c r="A228" s="3" t="s">
        <v>617</v>
      </c>
      <c r="B228" s="3" t="s">
        <v>39</v>
      </c>
      <c r="C228" s="102">
        <v>45</v>
      </c>
      <c r="D228" s="1" t="s">
        <v>34</v>
      </c>
      <c r="E228" s="105"/>
      <c r="F228" s="3" t="s">
        <v>4</v>
      </c>
      <c r="J228">
        <v>1</v>
      </c>
    </row>
    <row r="229" spans="1:26" ht="60" x14ac:dyDescent="0.25">
      <c r="A229" s="3" t="s">
        <v>617</v>
      </c>
      <c r="B229" s="3" t="s">
        <v>39</v>
      </c>
      <c r="C229" s="102">
        <v>48</v>
      </c>
      <c r="D229" s="1" t="s">
        <v>35</v>
      </c>
      <c r="E229" s="105"/>
      <c r="F229" s="3" t="s">
        <v>4</v>
      </c>
      <c r="J229">
        <v>1</v>
      </c>
    </row>
    <row r="230" spans="1:26" ht="60" x14ac:dyDescent="0.25">
      <c r="A230" s="3" t="s">
        <v>617</v>
      </c>
      <c r="B230" s="3" t="s">
        <v>109</v>
      </c>
      <c r="C230" s="102">
        <v>144</v>
      </c>
      <c r="D230" s="1" t="s">
        <v>190</v>
      </c>
      <c r="E230" s="107" t="s">
        <v>109</v>
      </c>
      <c r="F230" s="3" t="s">
        <v>4</v>
      </c>
      <c r="H230">
        <v>1</v>
      </c>
      <c r="K230" t="s">
        <v>5</v>
      </c>
      <c r="L230" s="3" t="s">
        <v>191</v>
      </c>
      <c r="R230" s="17" t="s">
        <v>5</v>
      </c>
      <c r="T230" s="17">
        <v>1</v>
      </c>
      <c r="U230" s="17">
        <v>1</v>
      </c>
      <c r="V230" s="17">
        <v>1</v>
      </c>
      <c r="W230" s="17">
        <v>1</v>
      </c>
      <c r="X230" s="17">
        <v>1</v>
      </c>
      <c r="Y230" s="17">
        <v>1</v>
      </c>
      <c r="Z230" s="17">
        <v>1</v>
      </c>
    </row>
    <row r="231" spans="1:26" ht="30" x14ac:dyDescent="0.25">
      <c r="A231" s="3" t="s">
        <v>617</v>
      </c>
      <c r="B231" s="3" t="s">
        <v>109</v>
      </c>
      <c r="C231" s="102">
        <v>154</v>
      </c>
      <c r="D231" s="1" t="s">
        <v>195</v>
      </c>
      <c r="E231" s="105" t="s">
        <v>109</v>
      </c>
      <c r="F231" s="3" t="s">
        <v>4</v>
      </c>
      <c r="J231">
        <v>1</v>
      </c>
    </row>
    <row r="232" spans="1:26" ht="30" x14ac:dyDescent="0.25">
      <c r="A232" s="3" t="s">
        <v>617</v>
      </c>
      <c r="B232" s="3" t="s">
        <v>109</v>
      </c>
      <c r="C232" s="102">
        <v>161</v>
      </c>
      <c r="D232" s="1" t="s">
        <v>196</v>
      </c>
      <c r="E232" s="105" t="s">
        <v>109</v>
      </c>
      <c r="F232" s="3" t="s">
        <v>4</v>
      </c>
      <c r="H232">
        <v>1</v>
      </c>
      <c r="O232" s="3" t="s">
        <v>197</v>
      </c>
    </row>
    <row r="233" spans="1:26" ht="45" x14ac:dyDescent="0.25">
      <c r="A233" s="3" t="s">
        <v>617</v>
      </c>
      <c r="B233" s="3" t="s">
        <v>109</v>
      </c>
      <c r="C233" s="102">
        <v>162</v>
      </c>
      <c r="D233" s="1" t="s">
        <v>198</v>
      </c>
      <c r="E233" s="105" t="s">
        <v>109</v>
      </c>
      <c r="F233" s="3" t="s">
        <v>4</v>
      </c>
      <c r="J233">
        <v>1</v>
      </c>
    </row>
    <row r="234" spans="1:26" ht="45" x14ac:dyDescent="0.25">
      <c r="A234" s="3" t="s">
        <v>617</v>
      </c>
      <c r="B234" s="3" t="s">
        <v>109</v>
      </c>
      <c r="C234" s="102">
        <v>166</v>
      </c>
      <c r="D234" s="1" t="s">
        <v>200</v>
      </c>
      <c r="E234" s="105" t="s">
        <v>109</v>
      </c>
      <c r="F234" s="3" t="s">
        <v>4</v>
      </c>
      <c r="J234">
        <v>1</v>
      </c>
    </row>
    <row r="235" spans="1:26" ht="45" x14ac:dyDescent="0.25">
      <c r="A235" s="3" t="s">
        <v>617</v>
      </c>
      <c r="B235" s="3" t="s">
        <v>109</v>
      </c>
      <c r="C235" s="102">
        <v>167</v>
      </c>
      <c r="D235" s="1" t="s">
        <v>201</v>
      </c>
      <c r="E235" s="105" t="s">
        <v>109</v>
      </c>
      <c r="F235" s="3" t="s">
        <v>4</v>
      </c>
      <c r="J235">
        <v>1</v>
      </c>
      <c r="R235" s="17" t="s">
        <v>5</v>
      </c>
      <c r="U235" s="17">
        <v>1</v>
      </c>
      <c r="V235" s="17">
        <v>1</v>
      </c>
      <c r="W235" s="17">
        <v>1</v>
      </c>
      <c r="X235" s="17">
        <v>1</v>
      </c>
      <c r="Y235" s="17">
        <v>1</v>
      </c>
      <c r="Z235" s="17">
        <v>1</v>
      </c>
    </row>
    <row r="236" spans="1:26" ht="30" x14ac:dyDescent="0.25">
      <c r="A236" s="3" t="s">
        <v>617</v>
      </c>
      <c r="B236" s="3" t="s">
        <v>109</v>
      </c>
      <c r="C236" s="102">
        <v>168</v>
      </c>
      <c r="D236" s="1" t="s">
        <v>202</v>
      </c>
      <c r="E236" s="105" t="s">
        <v>109</v>
      </c>
      <c r="F236" s="3" t="s">
        <v>4</v>
      </c>
      <c r="J236">
        <v>1</v>
      </c>
    </row>
    <row r="237" spans="1:26" ht="45" x14ac:dyDescent="0.25">
      <c r="A237" s="3" t="s">
        <v>617</v>
      </c>
      <c r="B237" s="3" t="s">
        <v>109</v>
      </c>
      <c r="C237" s="102">
        <v>169</v>
      </c>
      <c r="D237" s="1" t="s">
        <v>203</v>
      </c>
      <c r="E237" s="105" t="s">
        <v>109</v>
      </c>
      <c r="F237" s="3" t="s">
        <v>4</v>
      </c>
      <c r="J237">
        <v>1</v>
      </c>
    </row>
    <row r="238" spans="1:26" ht="45" x14ac:dyDescent="0.25">
      <c r="A238" s="3" t="s">
        <v>617</v>
      </c>
      <c r="B238" s="3" t="s">
        <v>109</v>
      </c>
      <c r="C238" s="102">
        <v>170</v>
      </c>
      <c r="D238" s="1" t="s">
        <v>204</v>
      </c>
      <c r="E238" s="105" t="s">
        <v>109</v>
      </c>
      <c r="F238" s="3" t="s">
        <v>4</v>
      </c>
      <c r="H238">
        <v>1</v>
      </c>
      <c r="O238" s="1" t="s">
        <v>205</v>
      </c>
      <c r="R238" s="17" t="s">
        <v>77</v>
      </c>
      <c r="U238" s="17">
        <v>1</v>
      </c>
      <c r="X238" s="17">
        <v>1</v>
      </c>
      <c r="Y238" s="17">
        <v>1</v>
      </c>
      <c r="Z238" s="17">
        <v>1</v>
      </c>
    </row>
    <row r="239" spans="1:26" ht="45" x14ac:dyDescent="0.25">
      <c r="A239" s="3" t="s">
        <v>617</v>
      </c>
      <c r="B239" s="3" t="s">
        <v>109</v>
      </c>
      <c r="C239" s="102">
        <v>171</v>
      </c>
      <c r="D239" s="1" t="s">
        <v>206</v>
      </c>
      <c r="E239" s="105" t="s">
        <v>109</v>
      </c>
      <c r="F239" s="3" t="s">
        <v>4</v>
      </c>
      <c r="J239">
        <v>1</v>
      </c>
    </row>
    <row r="240" spans="1:26" ht="45" x14ac:dyDescent="0.25">
      <c r="A240" s="3" t="s">
        <v>617</v>
      </c>
      <c r="B240" s="3" t="s">
        <v>109</v>
      </c>
      <c r="C240" s="102">
        <v>172</v>
      </c>
      <c r="D240" s="1" t="s">
        <v>207</v>
      </c>
      <c r="E240" s="105" t="s">
        <v>109</v>
      </c>
      <c r="F240" s="3" t="s">
        <v>4</v>
      </c>
      <c r="J240">
        <v>1</v>
      </c>
    </row>
    <row r="241" spans="1:33" ht="30" x14ac:dyDescent="0.25">
      <c r="A241" s="3" t="s">
        <v>617</v>
      </c>
      <c r="B241" s="3" t="s">
        <v>109</v>
      </c>
      <c r="C241" s="102">
        <v>173</v>
      </c>
      <c r="D241" s="1" t="s">
        <v>208</v>
      </c>
      <c r="E241" s="105" t="s">
        <v>109</v>
      </c>
      <c r="F241" s="3" t="s">
        <v>4</v>
      </c>
      <c r="H241">
        <v>1</v>
      </c>
      <c r="K241" t="s">
        <v>5</v>
      </c>
      <c r="L241" s="3" t="s">
        <v>209</v>
      </c>
      <c r="R241" s="17" t="s">
        <v>5</v>
      </c>
      <c r="T241" s="17">
        <v>1</v>
      </c>
      <c r="U241" s="17">
        <v>1</v>
      </c>
      <c r="V241" s="17">
        <v>1</v>
      </c>
      <c r="W241" s="17">
        <v>1</v>
      </c>
      <c r="X241" s="17">
        <v>1</v>
      </c>
      <c r="Y241" s="17">
        <v>1</v>
      </c>
      <c r="Z241" s="17">
        <v>1</v>
      </c>
    </row>
    <row r="242" spans="1:33" ht="30" x14ac:dyDescent="0.25">
      <c r="A242" s="3" t="s">
        <v>617</v>
      </c>
      <c r="B242" s="3" t="s">
        <v>109</v>
      </c>
      <c r="C242" s="102">
        <v>174</v>
      </c>
      <c r="D242" s="1" t="s">
        <v>210</v>
      </c>
      <c r="E242" s="105" t="s">
        <v>109</v>
      </c>
      <c r="F242" s="3" t="s">
        <v>4</v>
      </c>
      <c r="O242" s="1" t="s">
        <v>211</v>
      </c>
    </row>
    <row r="243" spans="1:33" ht="45" x14ac:dyDescent="0.25">
      <c r="A243" s="3" t="s">
        <v>617</v>
      </c>
      <c r="B243" s="3" t="s">
        <v>109</v>
      </c>
      <c r="C243" s="102">
        <v>175</v>
      </c>
      <c r="D243" s="1" t="s">
        <v>212</v>
      </c>
      <c r="E243" s="107" t="s">
        <v>109</v>
      </c>
      <c r="F243" s="3" t="s">
        <v>4</v>
      </c>
      <c r="H243">
        <v>1</v>
      </c>
      <c r="K243" t="s">
        <v>5</v>
      </c>
      <c r="L243" s="3" t="s">
        <v>191</v>
      </c>
    </row>
    <row r="244" spans="1:33" ht="30" x14ac:dyDescent="0.25">
      <c r="A244" s="3" t="s">
        <v>617</v>
      </c>
      <c r="B244" s="3" t="s">
        <v>109</v>
      </c>
      <c r="C244" s="102">
        <v>243</v>
      </c>
      <c r="D244" s="1" t="s">
        <v>255</v>
      </c>
      <c r="E244" s="105" t="s">
        <v>227</v>
      </c>
      <c r="F244" s="3" t="s">
        <v>4</v>
      </c>
      <c r="J244">
        <v>1</v>
      </c>
    </row>
    <row r="245" spans="1:33" ht="30" x14ac:dyDescent="0.25">
      <c r="A245" s="3" t="s">
        <v>617</v>
      </c>
      <c r="B245" s="3" t="s">
        <v>109</v>
      </c>
      <c r="C245" s="102">
        <v>243</v>
      </c>
      <c r="D245" s="1" t="s">
        <v>255</v>
      </c>
      <c r="E245" s="105" t="s">
        <v>227</v>
      </c>
      <c r="F245" s="3" t="s">
        <v>4</v>
      </c>
      <c r="J245">
        <v>1</v>
      </c>
    </row>
    <row r="246" spans="1:33" ht="30" x14ac:dyDescent="0.25">
      <c r="A246" s="3" t="s">
        <v>617</v>
      </c>
      <c r="B246" s="3" t="s">
        <v>109</v>
      </c>
      <c r="C246" s="102">
        <v>267</v>
      </c>
      <c r="D246" s="1" t="s">
        <v>263</v>
      </c>
      <c r="E246" s="105" t="s">
        <v>109</v>
      </c>
      <c r="F246" s="3" t="s">
        <v>4</v>
      </c>
      <c r="H246">
        <v>1</v>
      </c>
      <c r="K246" t="s">
        <v>5</v>
      </c>
      <c r="L246" s="3" t="s">
        <v>264</v>
      </c>
    </row>
    <row r="247" spans="1:33" ht="45" x14ac:dyDescent="0.25">
      <c r="A247" s="3" t="s">
        <v>617</v>
      </c>
      <c r="B247" s="3" t="s">
        <v>303</v>
      </c>
      <c r="C247" s="102">
        <v>40</v>
      </c>
      <c r="D247" s="1" t="s">
        <v>318</v>
      </c>
      <c r="E247" s="105" t="s">
        <v>109</v>
      </c>
      <c r="F247" s="3" t="s">
        <v>4</v>
      </c>
      <c r="H247">
        <v>1</v>
      </c>
      <c r="K247" t="s">
        <v>5</v>
      </c>
      <c r="L247" s="3" t="s">
        <v>319</v>
      </c>
    </row>
    <row r="248" spans="1:33" ht="45" x14ac:dyDescent="0.25">
      <c r="A248" s="3" t="s">
        <v>617</v>
      </c>
      <c r="B248" s="3" t="s">
        <v>446</v>
      </c>
      <c r="C248" s="102">
        <v>18</v>
      </c>
      <c r="D248" s="1" t="s">
        <v>393</v>
      </c>
      <c r="E248" s="105"/>
      <c r="F248" s="3" t="s">
        <v>4</v>
      </c>
      <c r="J248">
        <v>1</v>
      </c>
    </row>
    <row r="249" spans="1:33" ht="45" x14ac:dyDescent="0.25">
      <c r="A249" s="3" t="s">
        <v>618</v>
      </c>
      <c r="B249" s="3" t="s">
        <v>60</v>
      </c>
      <c r="C249" s="102">
        <v>41</v>
      </c>
      <c r="D249" s="1" t="s">
        <v>523</v>
      </c>
      <c r="E249" s="105" t="s">
        <v>57</v>
      </c>
      <c r="F249" s="3" t="s">
        <v>6</v>
      </c>
      <c r="J249">
        <v>1</v>
      </c>
    </row>
    <row r="250" spans="1:33" ht="30" x14ac:dyDescent="0.25">
      <c r="A250" s="3" t="s">
        <v>618</v>
      </c>
      <c r="B250" s="3" t="s">
        <v>60</v>
      </c>
      <c r="C250" s="102">
        <v>48</v>
      </c>
      <c r="D250" s="1" t="s">
        <v>524</v>
      </c>
      <c r="E250" s="105" t="s">
        <v>54</v>
      </c>
      <c r="F250" s="3" t="s">
        <v>6</v>
      </c>
      <c r="J250">
        <v>1</v>
      </c>
    </row>
    <row r="251" spans="1:33" ht="45" x14ac:dyDescent="0.25">
      <c r="A251" s="3" t="s">
        <v>618</v>
      </c>
      <c r="B251" s="3" t="s">
        <v>60</v>
      </c>
      <c r="C251" s="102">
        <v>55</v>
      </c>
      <c r="D251" s="1" t="s">
        <v>525</v>
      </c>
      <c r="E251" s="105" t="s">
        <v>58</v>
      </c>
      <c r="F251" s="3" t="s">
        <v>6</v>
      </c>
      <c r="H251">
        <v>1</v>
      </c>
      <c r="K251" t="s">
        <v>77</v>
      </c>
      <c r="L251" s="3" t="s">
        <v>86</v>
      </c>
    </row>
    <row r="252" spans="1:33" ht="30" x14ac:dyDescent="0.25">
      <c r="A252" s="3" t="s">
        <v>618</v>
      </c>
      <c r="B252" s="3" t="s">
        <v>64</v>
      </c>
      <c r="C252" s="102">
        <v>108</v>
      </c>
      <c r="D252" s="1" t="s">
        <v>823</v>
      </c>
      <c r="E252" s="105"/>
      <c r="F252" s="3" t="s">
        <v>6</v>
      </c>
      <c r="J252">
        <v>1</v>
      </c>
      <c r="AG252" s="4" t="s">
        <v>5</v>
      </c>
    </row>
    <row r="253" spans="1:33" ht="45" x14ac:dyDescent="0.25">
      <c r="A253" s="3" t="s">
        <v>618</v>
      </c>
      <c r="B253" s="3" t="s">
        <v>441</v>
      </c>
      <c r="C253" s="102">
        <v>130</v>
      </c>
      <c r="D253" s="1" t="s">
        <v>544</v>
      </c>
      <c r="E253" s="105"/>
      <c r="F253" s="3" t="s">
        <v>6</v>
      </c>
      <c r="J253">
        <v>1</v>
      </c>
    </row>
    <row r="254" spans="1:33" ht="60" x14ac:dyDescent="0.25">
      <c r="A254" s="3" t="s">
        <v>618</v>
      </c>
      <c r="B254" s="3" t="s">
        <v>109</v>
      </c>
      <c r="C254" s="102">
        <v>163</v>
      </c>
      <c r="D254" s="1" t="s">
        <v>199</v>
      </c>
      <c r="E254" s="105" t="s">
        <v>109</v>
      </c>
      <c r="F254" s="3" t="s">
        <v>6</v>
      </c>
      <c r="J254">
        <v>1</v>
      </c>
    </row>
    <row r="255" spans="1:33" ht="45" x14ac:dyDescent="0.25">
      <c r="A255" s="3" t="s">
        <v>618</v>
      </c>
      <c r="B255" s="3" t="s">
        <v>303</v>
      </c>
      <c r="C255" s="102">
        <v>11</v>
      </c>
      <c r="D255" s="1" t="s">
        <v>304</v>
      </c>
      <c r="E255" s="105" t="s">
        <v>109</v>
      </c>
      <c r="F255" s="3" t="s">
        <v>6</v>
      </c>
      <c r="J255">
        <v>1</v>
      </c>
    </row>
    <row r="256" spans="1:33" ht="72.75" customHeight="1" x14ac:dyDescent="0.25">
      <c r="A256" s="3" t="s">
        <v>618</v>
      </c>
      <c r="B256" s="3" t="s">
        <v>303</v>
      </c>
      <c r="C256" s="102">
        <v>12</v>
      </c>
      <c r="D256" s="1" t="s">
        <v>305</v>
      </c>
      <c r="E256" s="105" t="s">
        <v>109</v>
      </c>
      <c r="F256" s="3" t="s">
        <v>6</v>
      </c>
      <c r="J256">
        <v>1</v>
      </c>
    </row>
    <row r="257" spans="1:34" ht="60" x14ac:dyDescent="0.25">
      <c r="A257" s="3" t="s">
        <v>618</v>
      </c>
      <c r="B257" s="3" t="s">
        <v>445</v>
      </c>
      <c r="C257" s="102">
        <v>22</v>
      </c>
      <c r="D257" s="1" t="s">
        <v>568</v>
      </c>
      <c r="E257" s="105"/>
      <c r="F257" s="3" t="s">
        <v>6</v>
      </c>
      <c r="J257">
        <v>1</v>
      </c>
      <c r="R257" s="17" t="s">
        <v>11</v>
      </c>
      <c r="U257" s="17">
        <v>1</v>
      </c>
      <c r="V257" s="17">
        <v>1</v>
      </c>
      <c r="X257" s="17">
        <v>1</v>
      </c>
      <c r="Y257" s="17">
        <v>1</v>
      </c>
      <c r="Z257" s="17">
        <v>1</v>
      </c>
    </row>
    <row r="258" spans="1:34" ht="75" x14ac:dyDescent="0.25">
      <c r="A258" s="3" t="s">
        <v>618</v>
      </c>
      <c r="B258" s="3" t="s">
        <v>448</v>
      </c>
      <c r="C258" s="102">
        <v>136</v>
      </c>
      <c r="D258" s="1" t="s">
        <v>407</v>
      </c>
      <c r="E258" s="105" t="s">
        <v>18</v>
      </c>
      <c r="F258" s="3" t="s">
        <v>6</v>
      </c>
      <c r="H258">
        <v>1</v>
      </c>
      <c r="K258" t="s">
        <v>11</v>
      </c>
      <c r="L258" s="3" t="s">
        <v>408</v>
      </c>
      <c r="M258">
        <v>1</v>
      </c>
    </row>
    <row r="259" spans="1:34" ht="105" x14ac:dyDescent="0.25">
      <c r="A259" s="3" t="s">
        <v>618</v>
      </c>
      <c r="B259" s="3" t="s">
        <v>449</v>
      </c>
      <c r="C259" s="102">
        <v>51</v>
      </c>
      <c r="D259" s="9" t="s">
        <v>410</v>
      </c>
      <c r="E259" s="105"/>
      <c r="F259" s="3" t="s">
        <v>6</v>
      </c>
      <c r="J259">
        <v>1</v>
      </c>
    </row>
    <row r="260" spans="1:34" ht="60" x14ac:dyDescent="0.25">
      <c r="A260" s="3" t="s">
        <v>618</v>
      </c>
      <c r="B260" s="3" t="s">
        <v>450</v>
      </c>
      <c r="C260" s="102">
        <v>69</v>
      </c>
      <c r="D260" s="9" t="s">
        <v>416</v>
      </c>
      <c r="E260" s="105"/>
      <c r="F260" s="3" t="s">
        <v>6</v>
      </c>
      <c r="H260">
        <v>1</v>
      </c>
      <c r="K260" t="s">
        <v>77</v>
      </c>
      <c r="L260" s="3" t="s">
        <v>417</v>
      </c>
    </row>
    <row r="261" spans="1:34" ht="60" x14ac:dyDescent="0.25">
      <c r="A261" s="3" t="s">
        <v>618</v>
      </c>
      <c r="B261" s="3" t="s">
        <v>450</v>
      </c>
      <c r="C261" s="102">
        <v>106</v>
      </c>
      <c r="D261" s="9" t="s">
        <v>422</v>
      </c>
      <c r="E261" s="105"/>
      <c r="F261" s="3" t="s">
        <v>6</v>
      </c>
      <c r="J261">
        <v>1</v>
      </c>
    </row>
    <row r="262" spans="1:34" ht="60" x14ac:dyDescent="0.25">
      <c r="A262" s="3" t="s">
        <v>618</v>
      </c>
      <c r="B262" s="3" t="s">
        <v>452</v>
      </c>
      <c r="C262" s="102">
        <v>22</v>
      </c>
      <c r="D262" s="1" t="s">
        <v>432</v>
      </c>
      <c r="E262" s="105"/>
      <c r="F262" s="3" t="s">
        <v>6</v>
      </c>
      <c r="J262">
        <v>1</v>
      </c>
    </row>
    <row r="263" spans="1:34" ht="45" customHeight="1" x14ac:dyDescent="0.25">
      <c r="A263" s="71" t="s">
        <v>619</v>
      </c>
      <c r="B263" s="3" t="s">
        <v>68</v>
      </c>
      <c r="C263" s="102">
        <v>1</v>
      </c>
      <c r="D263" s="1" t="s">
        <v>20</v>
      </c>
      <c r="E263" s="105"/>
      <c r="F263" s="3" t="s">
        <v>7</v>
      </c>
      <c r="I263">
        <v>1</v>
      </c>
      <c r="N263" s="1" t="s">
        <v>69</v>
      </c>
      <c r="P263">
        <v>1</v>
      </c>
    </row>
    <row r="264" spans="1:34" ht="30" x14ac:dyDescent="0.25">
      <c r="A264" s="71" t="s">
        <v>619</v>
      </c>
      <c r="B264" s="3" t="s">
        <v>68</v>
      </c>
      <c r="C264" s="102">
        <v>34</v>
      </c>
      <c r="D264" s="1" t="s">
        <v>460</v>
      </c>
      <c r="E264" s="105"/>
      <c r="F264" s="3" t="s">
        <v>7</v>
      </c>
    </row>
    <row r="265" spans="1:34" ht="45" x14ac:dyDescent="0.25">
      <c r="A265" s="71" t="s">
        <v>619</v>
      </c>
      <c r="B265" s="3" t="s">
        <v>26</v>
      </c>
      <c r="C265" s="102">
        <v>1</v>
      </c>
      <c r="D265" s="1" t="s">
        <v>461</v>
      </c>
      <c r="E265" s="106"/>
      <c r="F265" s="71" t="s">
        <v>7</v>
      </c>
      <c r="I265">
        <v>1</v>
      </c>
      <c r="K265" t="s">
        <v>292</v>
      </c>
      <c r="L265" s="3" t="s">
        <v>462</v>
      </c>
      <c r="P265" t="s">
        <v>466</v>
      </c>
      <c r="R265" s="17" t="s">
        <v>292</v>
      </c>
      <c r="T265" s="17">
        <v>1</v>
      </c>
      <c r="U265" s="17">
        <v>1</v>
      </c>
      <c r="V265" s="17">
        <v>1</v>
      </c>
      <c r="W265" s="17">
        <v>1</v>
      </c>
      <c r="X265" s="17">
        <v>1</v>
      </c>
      <c r="Y265" s="17">
        <v>1</v>
      </c>
      <c r="Z265" s="17">
        <v>1</v>
      </c>
    </row>
    <row r="266" spans="1:34" ht="45" x14ac:dyDescent="0.25">
      <c r="A266" s="71" t="s">
        <v>619</v>
      </c>
      <c r="B266" s="3" t="s">
        <v>26</v>
      </c>
      <c r="C266" s="103">
        <v>177</v>
      </c>
      <c r="D266" s="1" t="s">
        <v>23</v>
      </c>
      <c r="E266" s="105"/>
      <c r="F266" s="3" t="s">
        <v>7</v>
      </c>
      <c r="J266">
        <v>1</v>
      </c>
    </row>
    <row r="267" spans="1:34" ht="90" x14ac:dyDescent="0.25">
      <c r="A267" s="71" t="s">
        <v>619</v>
      </c>
      <c r="B267" s="3" t="s">
        <v>29</v>
      </c>
      <c r="C267" s="102">
        <v>16</v>
      </c>
      <c r="D267" s="1" t="s">
        <v>28</v>
      </c>
      <c r="E267" s="105"/>
      <c r="F267" s="3" t="s">
        <v>7</v>
      </c>
      <c r="J267">
        <v>1</v>
      </c>
      <c r="R267" s="17" t="s">
        <v>16</v>
      </c>
      <c r="S267" s="17">
        <v>1</v>
      </c>
      <c r="U267" s="17">
        <v>1</v>
      </c>
      <c r="V267" s="17">
        <v>1</v>
      </c>
      <c r="W267" s="17">
        <v>1</v>
      </c>
      <c r="X267" s="17">
        <v>1</v>
      </c>
      <c r="Y267" s="17">
        <v>1</v>
      </c>
      <c r="Z267" s="17">
        <v>1</v>
      </c>
    </row>
    <row r="268" spans="1:34" ht="60" x14ac:dyDescent="0.25">
      <c r="A268" s="71" t="s">
        <v>619</v>
      </c>
      <c r="B268" s="3" t="s">
        <v>33</v>
      </c>
      <c r="C268" s="102">
        <v>61</v>
      </c>
      <c r="D268" s="1" t="s">
        <v>470</v>
      </c>
      <c r="E268" s="106"/>
      <c r="F268" s="71" t="s">
        <v>7</v>
      </c>
      <c r="H268">
        <v>1</v>
      </c>
      <c r="K268" t="s">
        <v>16</v>
      </c>
      <c r="L268" s="3" t="s">
        <v>471</v>
      </c>
      <c r="M268">
        <v>1</v>
      </c>
      <c r="R268" s="17" t="s">
        <v>16</v>
      </c>
      <c r="T268" s="17">
        <v>1</v>
      </c>
      <c r="U268" s="17">
        <v>1</v>
      </c>
      <c r="V268" s="17">
        <v>1</v>
      </c>
      <c r="X268" s="17">
        <v>1</v>
      </c>
      <c r="Y268" s="17">
        <v>1</v>
      </c>
      <c r="Z268" s="17">
        <v>1</v>
      </c>
    </row>
    <row r="269" spans="1:34" ht="60" x14ac:dyDescent="0.25">
      <c r="A269" s="71" t="s">
        <v>619</v>
      </c>
      <c r="B269" s="3" t="s">
        <v>33</v>
      </c>
      <c r="C269" s="102">
        <v>61</v>
      </c>
      <c r="D269" s="1" t="s">
        <v>470</v>
      </c>
      <c r="E269" s="106"/>
      <c r="F269" s="71" t="s">
        <v>7</v>
      </c>
      <c r="H269">
        <v>1</v>
      </c>
      <c r="K269" t="s">
        <v>77</v>
      </c>
      <c r="L269" s="3" t="s">
        <v>469</v>
      </c>
      <c r="R269" s="17" t="s">
        <v>77</v>
      </c>
      <c r="T269" s="17">
        <v>1</v>
      </c>
      <c r="U269" s="17">
        <v>1</v>
      </c>
      <c r="V269" s="17">
        <v>1</v>
      </c>
      <c r="W269" s="17">
        <v>1</v>
      </c>
      <c r="X269" s="17">
        <v>1</v>
      </c>
      <c r="Y269" s="17">
        <v>1</v>
      </c>
      <c r="Z269" s="17">
        <v>1</v>
      </c>
    </row>
    <row r="270" spans="1:34" ht="60" x14ac:dyDescent="0.25">
      <c r="A270" s="71" t="s">
        <v>619</v>
      </c>
      <c r="B270" s="3" t="s">
        <v>33</v>
      </c>
      <c r="C270" s="102">
        <v>101</v>
      </c>
      <c r="D270" s="1" t="s">
        <v>30</v>
      </c>
      <c r="E270" s="105"/>
      <c r="F270" s="3" t="s">
        <v>7</v>
      </c>
      <c r="J270">
        <v>1</v>
      </c>
    </row>
    <row r="271" spans="1:34" ht="45" x14ac:dyDescent="0.25">
      <c r="A271" s="71"/>
      <c r="B271" s="3" t="s">
        <v>43</v>
      </c>
      <c r="C271" s="102">
        <v>1</v>
      </c>
      <c r="D271" s="1" t="s">
        <v>472</v>
      </c>
      <c r="E271" s="106"/>
      <c r="F271" s="71" t="s">
        <v>7</v>
      </c>
      <c r="H271">
        <v>1</v>
      </c>
      <c r="N271" s="1" t="s">
        <v>473</v>
      </c>
      <c r="R271" s="17" t="s">
        <v>132</v>
      </c>
      <c r="U271" s="17">
        <v>1</v>
      </c>
      <c r="V271" s="17">
        <v>1</v>
      </c>
      <c r="X271" s="17">
        <v>1</v>
      </c>
      <c r="Y271" s="17">
        <v>1</v>
      </c>
      <c r="Z271" s="17">
        <v>1</v>
      </c>
      <c r="AG271" s="4" t="s">
        <v>77</v>
      </c>
      <c r="AH271" s="4">
        <v>0</v>
      </c>
    </row>
    <row r="272" spans="1:34" ht="90" x14ac:dyDescent="0.25">
      <c r="A272" s="71" t="s">
        <v>619</v>
      </c>
      <c r="B272" s="3" t="s">
        <v>46</v>
      </c>
      <c r="C272" s="102">
        <v>1</v>
      </c>
      <c r="D272" s="1" t="s">
        <v>474</v>
      </c>
      <c r="E272" s="106"/>
      <c r="F272" s="71" t="s">
        <v>7</v>
      </c>
      <c r="I272">
        <v>1</v>
      </c>
      <c r="N272" s="3" t="s">
        <v>475</v>
      </c>
      <c r="P272">
        <v>1</v>
      </c>
      <c r="R272" s="17" t="s">
        <v>132</v>
      </c>
      <c r="U272" s="17">
        <v>1</v>
      </c>
      <c r="V272" s="17">
        <v>1</v>
      </c>
      <c r="X272" s="17">
        <v>1</v>
      </c>
      <c r="Y272" s="17">
        <v>1</v>
      </c>
      <c r="Z272" s="17">
        <v>1</v>
      </c>
    </row>
    <row r="273" spans="1:35" ht="60" x14ac:dyDescent="0.25">
      <c r="A273" s="71" t="s">
        <v>619</v>
      </c>
      <c r="B273" s="3" t="s">
        <v>440</v>
      </c>
      <c r="C273" s="102">
        <v>1</v>
      </c>
      <c r="D273" s="1" t="s">
        <v>477</v>
      </c>
      <c r="E273" s="106"/>
      <c r="F273" s="71" t="s">
        <v>7</v>
      </c>
      <c r="I273">
        <v>1</v>
      </c>
      <c r="N273" s="1" t="s">
        <v>478</v>
      </c>
      <c r="P273">
        <v>1</v>
      </c>
      <c r="R273" s="17" t="s">
        <v>132</v>
      </c>
      <c r="V273" s="17">
        <v>1</v>
      </c>
      <c r="W273" s="17">
        <v>1</v>
      </c>
      <c r="X273" s="17">
        <v>1</v>
      </c>
      <c r="Y273" s="17">
        <v>1</v>
      </c>
      <c r="Z273" s="17">
        <v>1</v>
      </c>
    </row>
    <row r="274" spans="1:35" ht="60" x14ac:dyDescent="0.25">
      <c r="A274" s="71" t="s">
        <v>619</v>
      </c>
      <c r="B274" s="3" t="s">
        <v>60</v>
      </c>
      <c r="C274" s="102">
        <v>22</v>
      </c>
      <c r="D274" s="1" t="s">
        <v>519</v>
      </c>
      <c r="E274" s="105" t="s">
        <v>53</v>
      </c>
      <c r="F274" s="3" t="s">
        <v>7</v>
      </c>
      <c r="J274">
        <v>1</v>
      </c>
    </row>
    <row r="275" spans="1:35" ht="45" x14ac:dyDescent="0.25">
      <c r="A275" s="71" t="s">
        <v>619</v>
      </c>
      <c r="B275" s="3" t="s">
        <v>60</v>
      </c>
      <c r="C275" s="102">
        <v>340</v>
      </c>
      <c r="D275" s="1" t="s">
        <v>532</v>
      </c>
      <c r="E275" s="105" t="s">
        <v>55</v>
      </c>
      <c r="F275" s="3" t="s">
        <v>7</v>
      </c>
      <c r="J275">
        <v>1</v>
      </c>
      <c r="R275" s="17" t="s">
        <v>5</v>
      </c>
      <c r="U275" s="17">
        <v>1</v>
      </c>
      <c r="W275" s="17">
        <v>1</v>
      </c>
      <c r="X275" s="17">
        <v>1</v>
      </c>
      <c r="AC275" s="17" t="s">
        <v>487</v>
      </c>
    </row>
    <row r="276" spans="1:35" ht="30" x14ac:dyDescent="0.25">
      <c r="A276" s="71" t="s">
        <v>619</v>
      </c>
      <c r="B276" s="3" t="s">
        <v>64</v>
      </c>
      <c r="C276" s="102">
        <v>93</v>
      </c>
      <c r="D276" s="1" t="s">
        <v>541</v>
      </c>
      <c r="E276" s="105"/>
      <c r="F276" s="3" t="s">
        <v>7</v>
      </c>
      <c r="J276">
        <v>1</v>
      </c>
      <c r="R276" s="17" t="s">
        <v>16</v>
      </c>
      <c r="U276" s="17">
        <v>1</v>
      </c>
      <c r="W276" s="17">
        <v>1</v>
      </c>
      <c r="X276" s="17">
        <v>1</v>
      </c>
      <c r="AB276" s="17" t="s">
        <v>487</v>
      </c>
    </row>
    <row r="277" spans="1:35" ht="32.25" customHeight="1" x14ac:dyDescent="0.25">
      <c r="A277" s="71" t="s">
        <v>619</v>
      </c>
      <c r="B277" s="3" t="s">
        <v>441</v>
      </c>
      <c r="C277" s="102">
        <v>1</v>
      </c>
      <c r="D277" s="1" t="s">
        <v>543</v>
      </c>
      <c r="E277" s="105"/>
      <c r="F277" s="3" t="s">
        <v>7</v>
      </c>
      <c r="I277">
        <v>1</v>
      </c>
      <c r="N277" s="3" t="s">
        <v>102</v>
      </c>
      <c r="P277">
        <v>1</v>
      </c>
    </row>
    <row r="278" spans="1:35" ht="60" customHeight="1" x14ac:dyDescent="0.25">
      <c r="A278" s="71" t="s">
        <v>619</v>
      </c>
      <c r="B278" s="3" t="s">
        <v>104</v>
      </c>
      <c r="C278" s="102">
        <v>61</v>
      </c>
      <c r="D278" s="1" t="s">
        <v>545</v>
      </c>
      <c r="E278" s="105"/>
      <c r="F278" s="3" t="s">
        <v>7</v>
      </c>
      <c r="H278">
        <v>1</v>
      </c>
      <c r="K278" t="s">
        <v>77</v>
      </c>
      <c r="L278" s="1" t="s">
        <v>105</v>
      </c>
      <c r="R278" s="17" t="s">
        <v>292</v>
      </c>
      <c r="U278" s="17">
        <v>1</v>
      </c>
      <c r="V278" s="17">
        <v>1</v>
      </c>
      <c r="W278" s="17">
        <v>1</v>
      </c>
      <c r="X278" s="17">
        <v>1</v>
      </c>
      <c r="Y278" s="17">
        <v>1</v>
      </c>
      <c r="Z278" s="17">
        <v>1</v>
      </c>
      <c r="AG278" s="4" t="s">
        <v>77</v>
      </c>
      <c r="AH278" s="4">
        <v>0</v>
      </c>
      <c r="AI278" s="60" t="s">
        <v>839</v>
      </c>
    </row>
    <row r="279" spans="1:35" ht="45" x14ac:dyDescent="0.25">
      <c r="A279" s="71" t="s">
        <v>619</v>
      </c>
      <c r="B279" s="3" t="s">
        <v>104</v>
      </c>
      <c r="C279" s="102">
        <v>61</v>
      </c>
      <c r="D279" s="1" t="s">
        <v>545</v>
      </c>
      <c r="E279" s="105"/>
      <c r="F279" s="3" t="s">
        <v>7</v>
      </c>
      <c r="H279">
        <v>1</v>
      </c>
      <c r="N279" s="3" t="s">
        <v>106</v>
      </c>
      <c r="R279" s="17" t="s">
        <v>546</v>
      </c>
      <c r="T279" s="17">
        <v>1</v>
      </c>
      <c r="U279" s="17">
        <v>1</v>
      </c>
      <c r="V279" s="17">
        <v>1</v>
      </c>
      <c r="W279" s="17">
        <v>1</v>
      </c>
      <c r="X279" s="17">
        <v>1</v>
      </c>
      <c r="Y279" s="17">
        <v>1</v>
      </c>
      <c r="Z279" s="17">
        <v>1</v>
      </c>
    </row>
    <row r="280" spans="1:35" ht="45" x14ac:dyDescent="0.25">
      <c r="A280" s="71" t="s">
        <v>619</v>
      </c>
      <c r="B280" s="3" t="s">
        <v>104</v>
      </c>
      <c r="C280" s="102">
        <v>61</v>
      </c>
      <c r="D280" s="1" t="s">
        <v>545</v>
      </c>
      <c r="E280" s="105"/>
      <c r="F280" s="3" t="s">
        <v>7</v>
      </c>
      <c r="H280">
        <v>1</v>
      </c>
      <c r="N280" s="3" t="s">
        <v>107</v>
      </c>
      <c r="R280" s="17" t="s">
        <v>132</v>
      </c>
      <c r="U280" s="17">
        <v>1</v>
      </c>
      <c r="V280" s="17">
        <v>1</v>
      </c>
      <c r="W280" s="17">
        <v>1</v>
      </c>
      <c r="Y280" s="17">
        <v>1</v>
      </c>
      <c r="Z280" s="17">
        <v>1</v>
      </c>
      <c r="AB280" s="17">
        <v>1</v>
      </c>
    </row>
    <row r="281" spans="1:35" ht="45" x14ac:dyDescent="0.25">
      <c r="A281" s="71" t="s">
        <v>619</v>
      </c>
      <c r="B281" s="3" t="s">
        <v>109</v>
      </c>
      <c r="C281" s="102">
        <v>46</v>
      </c>
      <c r="D281" s="1" t="s">
        <v>131</v>
      </c>
      <c r="E281" s="105" t="s">
        <v>109</v>
      </c>
      <c r="F281" s="3" t="s">
        <v>7</v>
      </c>
      <c r="I281">
        <v>1</v>
      </c>
      <c r="K281" t="s">
        <v>132</v>
      </c>
      <c r="L281" s="3" t="s">
        <v>133</v>
      </c>
    </row>
    <row r="282" spans="1:35" ht="60" x14ac:dyDescent="0.25">
      <c r="A282" s="71" t="s">
        <v>619</v>
      </c>
      <c r="B282" s="3" t="s">
        <v>109</v>
      </c>
      <c r="C282" s="102">
        <v>52</v>
      </c>
      <c r="D282" s="1" t="s">
        <v>136</v>
      </c>
      <c r="E282" s="105" t="s">
        <v>109</v>
      </c>
      <c r="F282" s="3" t="s">
        <v>7</v>
      </c>
      <c r="H282">
        <v>1</v>
      </c>
      <c r="K282" t="s">
        <v>132</v>
      </c>
      <c r="L282" s="3" t="s">
        <v>137</v>
      </c>
      <c r="M282">
        <v>1</v>
      </c>
      <c r="R282" s="17" t="s">
        <v>132</v>
      </c>
      <c r="T282" s="17">
        <v>1</v>
      </c>
      <c r="U282" s="17">
        <v>1</v>
      </c>
      <c r="V282" s="17">
        <v>1</v>
      </c>
      <c r="W282" s="17">
        <v>1</v>
      </c>
      <c r="X282" s="17">
        <v>1</v>
      </c>
      <c r="Y282" s="17">
        <v>1</v>
      </c>
      <c r="Z282" s="17">
        <v>1</v>
      </c>
    </row>
    <row r="283" spans="1:35" ht="30" x14ac:dyDescent="0.25">
      <c r="A283" s="71" t="s">
        <v>619</v>
      </c>
      <c r="B283" s="3" t="s">
        <v>109</v>
      </c>
      <c r="C283" s="102">
        <v>57</v>
      </c>
      <c r="D283" s="1" t="s">
        <v>141</v>
      </c>
      <c r="E283" s="105" t="s">
        <v>109</v>
      </c>
      <c r="F283" s="3" t="s">
        <v>7</v>
      </c>
      <c r="H283">
        <v>1</v>
      </c>
      <c r="K283" t="s">
        <v>132</v>
      </c>
      <c r="L283" s="3" t="s">
        <v>142</v>
      </c>
      <c r="R283" s="17" t="s">
        <v>132</v>
      </c>
      <c r="T283" s="17">
        <v>1</v>
      </c>
      <c r="U283" s="17">
        <v>1</v>
      </c>
      <c r="V283" s="17">
        <v>1</v>
      </c>
      <c r="W283" s="17">
        <v>1</v>
      </c>
      <c r="X283" s="17">
        <v>1</v>
      </c>
      <c r="Y283" s="17">
        <v>1</v>
      </c>
      <c r="Z283" s="17">
        <v>1</v>
      </c>
    </row>
    <row r="284" spans="1:35" ht="60" x14ac:dyDescent="0.25">
      <c r="A284" s="71" t="s">
        <v>619</v>
      </c>
      <c r="B284" s="3" t="s">
        <v>109</v>
      </c>
      <c r="C284" s="102">
        <v>58</v>
      </c>
      <c r="D284" s="1" t="s">
        <v>143</v>
      </c>
      <c r="E284" s="105" t="s">
        <v>109</v>
      </c>
      <c r="F284" s="3" t="s">
        <v>7</v>
      </c>
      <c r="J284">
        <v>1</v>
      </c>
    </row>
    <row r="285" spans="1:35" ht="60" x14ac:dyDescent="0.25">
      <c r="A285" s="71" t="s">
        <v>619</v>
      </c>
      <c r="B285" s="3" t="s">
        <v>109</v>
      </c>
      <c r="C285" s="102">
        <v>61</v>
      </c>
      <c r="D285" s="1" t="s">
        <v>144</v>
      </c>
      <c r="E285" s="105"/>
      <c r="F285" s="3" t="s">
        <v>7</v>
      </c>
      <c r="J285">
        <v>1</v>
      </c>
    </row>
    <row r="286" spans="1:35" ht="60" x14ac:dyDescent="0.25">
      <c r="A286" s="71" t="s">
        <v>619</v>
      </c>
      <c r="B286" s="3" t="s">
        <v>109</v>
      </c>
      <c r="C286" s="102">
        <v>74</v>
      </c>
      <c r="D286" s="1" t="s">
        <v>151</v>
      </c>
      <c r="E286" s="105" t="s">
        <v>109</v>
      </c>
      <c r="F286" s="3" t="s">
        <v>7</v>
      </c>
      <c r="J286">
        <v>1</v>
      </c>
    </row>
    <row r="287" spans="1:35" ht="30" x14ac:dyDescent="0.25">
      <c r="A287" s="71" t="s">
        <v>619</v>
      </c>
      <c r="B287" s="3" t="s">
        <v>109</v>
      </c>
      <c r="C287" s="102">
        <v>192</v>
      </c>
      <c r="D287" s="1" t="s">
        <v>224</v>
      </c>
      <c r="E287" s="105" t="s">
        <v>109</v>
      </c>
      <c r="F287" s="3" t="s">
        <v>7</v>
      </c>
      <c r="H287">
        <v>1</v>
      </c>
      <c r="K287" t="s">
        <v>132</v>
      </c>
      <c r="L287" s="3" t="s">
        <v>225</v>
      </c>
      <c r="M287">
        <v>1</v>
      </c>
    </row>
    <row r="288" spans="1:35" ht="60" x14ac:dyDescent="0.25">
      <c r="A288" s="71" t="s">
        <v>619</v>
      </c>
      <c r="B288" s="3" t="s">
        <v>109</v>
      </c>
      <c r="C288" s="102">
        <v>238</v>
      </c>
      <c r="D288" s="1" t="s">
        <v>249</v>
      </c>
      <c r="E288" s="105" t="s">
        <v>109</v>
      </c>
      <c r="F288" s="3" t="s">
        <v>7</v>
      </c>
      <c r="J288">
        <v>1</v>
      </c>
      <c r="R288" s="17" t="s">
        <v>11</v>
      </c>
      <c r="S288" s="17">
        <v>1</v>
      </c>
      <c r="U288" s="17">
        <v>1</v>
      </c>
      <c r="W288" s="17">
        <v>1</v>
      </c>
      <c r="X288" s="17">
        <v>1</v>
      </c>
      <c r="Y288" s="17">
        <v>1</v>
      </c>
      <c r="Z288" s="17">
        <v>1</v>
      </c>
    </row>
    <row r="289" spans="1:29" ht="105" x14ac:dyDescent="0.25">
      <c r="A289" s="71" t="s">
        <v>619</v>
      </c>
      <c r="B289" s="3" t="s">
        <v>443</v>
      </c>
      <c r="C289" s="102">
        <v>1</v>
      </c>
      <c r="D289" s="1" t="s">
        <v>480</v>
      </c>
      <c r="E289" s="106"/>
      <c r="F289" s="71" t="s">
        <v>7</v>
      </c>
      <c r="I289">
        <v>1</v>
      </c>
      <c r="N289" s="1" t="s">
        <v>481</v>
      </c>
      <c r="P289">
        <v>1</v>
      </c>
      <c r="R289" s="17" t="s">
        <v>132</v>
      </c>
      <c r="U289" s="17">
        <v>1</v>
      </c>
      <c r="V289" s="17">
        <v>1</v>
      </c>
      <c r="X289" s="17">
        <v>1</v>
      </c>
      <c r="Y289" s="17">
        <v>1</v>
      </c>
      <c r="Z289" s="17">
        <v>1</v>
      </c>
      <c r="AB289" s="17">
        <v>1</v>
      </c>
    </row>
    <row r="290" spans="1:29" ht="45" x14ac:dyDescent="0.25">
      <c r="A290" s="71" t="s">
        <v>619</v>
      </c>
      <c r="B290" s="3" t="s">
        <v>443</v>
      </c>
      <c r="C290" s="102">
        <v>58</v>
      </c>
      <c r="D290" s="1" t="s">
        <v>289</v>
      </c>
      <c r="E290" s="105"/>
      <c r="F290" s="3" t="s">
        <v>7</v>
      </c>
      <c r="J290">
        <v>1</v>
      </c>
    </row>
    <row r="291" spans="1:29" ht="45" x14ac:dyDescent="0.25">
      <c r="A291" s="71" t="s">
        <v>619</v>
      </c>
      <c r="B291" s="3" t="s">
        <v>444</v>
      </c>
      <c r="C291" s="102">
        <v>2</v>
      </c>
      <c r="D291" s="1" t="s">
        <v>291</v>
      </c>
      <c r="E291" s="105"/>
      <c r="F291" s="3" t="s">
        <v>7</v>
      </c>
      <c r="H291">
        <v>1</v>
      </c>
      <c r="K291" t="s">
        <v>292</v>
      </c>
      <c r="L291" s="3" t="s">
        <v>293</v>
      </c>
    </row>
    <row r="292" spans="1:29" ht="45" x14ac:dyDescent="0.25">
      <c r="A292" s="71" t="s">
        <v>619</v>
      </c>
      <c r="B292" s="3" t="s">
        <v>299</v>
      </c>
      <c r="C292" s="102">
        <v>85</v>
      </c>
      <c r="D292" s="1" t="s">
        <v>300</v>
      </c>
      <c r="E292" s="105"/>
      <c r="F292" s="3" t="s">
        <v>7</v>
      </c>
      <c r="J292">
        <v>1</v>
      </c>
    </row>
    <row r="293" spans="1:29" ht="45" x14ac:dyDescent="0.25">
      <c r="A293" s="71" t="s">
        <v>619</v>
      </c>
      <c r="B293" s="3" t="s">
        <v>303</v>
      </c>
      <c r="C293" s="102">
        <v>9</v>
      </c>
      <c r="D293" s="1" t="s">
        <v>483</v>
      </c>
      <c r="E293" s="106"/>
      <c r="F293" s="71" t="s">
        <v>7</v>
      </c>
      <c r="H293">
        <v>1</v>
      </c>
      <c r="N293" t="s">
        <v>484</v>
      </c>
      <c r="R293" s="17" t="s">
        <v>132</v>
      </c>
      <c r="U293" s="17">
        <v>1</v>
      </c>
      <c r="V293" s="17">
        <v>1</v>
      </c>
      <c r="W293" s="17">
        <v>1</v>
      </c>
      <c r="Y293" s="17">
        <v>1</v>
      </c>
      <c r="Z293" s="17">
        <v>1</v>
      </c>
      <c r="AC293" s="17">
        <v>1</v>
      </c>
    </row>
    <row r="294" spans="1:29" ht="75" x14ac:dyDescent="0.25">
      <c r="A294" s="71" t="s">
        <v>619</v>
      </c>
      <c r="B294" s="3" t="s">
        <v>326</v>
      </c>
      <c r="C294" s="102">
        <v>1</v>
      </c>
      <c r="D294" s="1" t="s">
        <v>327</v>
      </c>
      <c r="E294" s="105"/>
      <c r="F294" s="3" t="s">
        <v>7</v>
      </c>
      <c r="I294">
        <v>1</v>
      </c>
      <c r="K294" t="s">
        <v>328</v>
      </c>
      <c r="L294" s="3" t="s">
        <v>329</v>
      </c>
      <c r="P294">
        <v>1</v>
      </c>
      <c r="R294" s="17" t="s">
        <v>132</v>
      </c>
      <c r="U294" s="17">
        <v>1</v>
      </c>
      <c r="V294" s="17">
        <v>1</v>
      </c>
      <c r="X294" s="17">
        <v>1</v>
      </c>
      <c r="Y294" s="17">
        <v>1</v>
      </c>
      <c r="AC294" s="17" t="s">
        <v>487</v>
      </c>
    </row>
    <row r="295" spans="1:29" ht="75" x14ac:dyDescent="0.25">
      <c r="A295" s="71" t="s">
        <v>619</v>
      </c>
      <c r="B295" s="3" t="s">
        <v>346</v>
      </c>
      <c r="C295" s="102">
        <v>6</v>
      </c>
      <c r="D295" s="1" t="s">
        <v>347</v>
      </c>
      <c r="E295" s="105"/>
      <c r="F295" s="3" t="s">
        <v>7</v>
      </c>
      <c r="H295">
        <v>1</v>
      </c>
      <c r="K295" t="s">
        <v>328</v>
      </c>
      <c r="L295" s="3" t="s">
        <v>348</v>
      </c>
    </row>
    <row r="296" spans="1:29" ht="75" x14ac:dyDescent="0.25">
      <c r="A296" s="71" t="s">
        <v>619</v>
      </c>
      <c r="B296" s="3" t="s">
        <v>346</v>
      </c>
      <c r="C296" s="102">
        <v>9</v>
      </c>
      <c r="D296" s="1" t="s">
        <v>349</v>
      </c>
      <c r="E296" s="105"/>
      <c r="F296" s="3" t="s">
        <v>7</v>
      </c>
      <c r="J296">
        <v>1</v>
      </c>
    </row>
    <row r="297" spans="1:29" ht="30" x14ac:dyDescent="0.25">
      <c r="A297" s="71" t="s">
        <v>619</v>
      </c>
      <c r="B297" s="3" t="s">
        <v>346</v>
      </c>
      <c r="C297" s="102">
        <v>61</v>
      </c>
      <c r="D297" s="1" t="s">
        <v>351</v>
      </c>
      <c r="E297" s="105"/>
      <c r="F297" s="3" t="s">
        <v>7</v>
      </c>
      <c r="H297">
        <v>1</v>
      </c>
      <c r="O297" s="3" t="s">
        <v>352</v>
      </c>
      <c r="P297">
        <v>1</v>
      </c>
    </row>
    <row r="298" spans="1:29" ht="45" x14ac:dyDescent="0.25">
      <c r="A298" s="71" t="s">
        <v>619</v>
      </c>
      <c r="B298" s="3" t="s">
        <v>346</v>
      </c>
      <c r="C298" s="102">
        <v>66</v>
      </c>
      <c r="D298" s="1" t="s">
        <v>353</v>
      </c>
      <c r="E298" s="105"/>
      <c r="F298" s="3" t="s">
        <v>7</v>
      </c>
      <c r="J298">
        <v>1</v>
      </c>
      <c r="R298" s="17" t="s">
        <v>132</v>
      </c>
      <c r="U298" s="17">
        <v>1</v>
      </c>
      <c r="V298" s="17">
        <v>1</v>
      </c>
      <c r="W298" s="17">
        <v>1</v>
      </c>
      <c r="X298" s="17">
        <v>1</v>
      </c>
      <c r="Y298" s="17">
        <v>1</v>
      </c>
      <c r="Z298" s="17">
        <v>1</v>
      </c>
    </row>
    <row r="299" spans="1:29" ht="90" x14ac:dyDescent="0.25">
      <c r="A299" s="71" t="s">
        <v>619</v>
      </c>
      <c r="B299" s="3" t="s">
        <v>354</v>
      </c>
      <c r="C299" s="102">
        <v>1</v>
      </c>
      <c r="D299" s="1" t="s">
        <v>355</v>
      </c>
      <c r="E299" s="105"/>
      <c r="F299" s="3" t="s">
        <v>7</v>
      </c>
      <c r="H299">
        <v>1</v>
      </c>
      <c r="N299" s="3" t="s">
        <v>356</v>
      </c>
      <c r="P299">
        <v>1</v>
      </c>
      <c r="R299" s="17" t="s">
        <v>132</v>
      </c>
      <c r="U299" s="17">
        <v>1</v>
      </c>
      <c r="V299" s="17">
        <v>1</v>
      </c>
      <c r="X299" s="17">
        <v>1</v>
      </c>
      <c r="Y299" s="17">
        <v>1</v>
      </c>
      <c r="Z299" s="17">
        <v>1</v>
      </c>
    </row>
    <row r="300" spans="1:29" ht="30" x14ac:dyDescent="0.25">
      <c r="A300" s="71" t="s">
        <v>619</v>
      </c>
      <c r="B300" s="3" t="s">
        <v>354</v>
      </c>
      <c r="C300" s="102">
        <v>42</v>
      </c>
      <c r="D300" s="1" t="s">
        <v>357</v>
      </c>
      <c r="E300" s="105"/>
      <c r="F300" s="3" t="s">
        <v>7</v>
      </c>
      <c r="J300">
        <v>1</v>
      </c>
      <c r="R300" s="17" t="s">
        <v>132</v>
      </c>
      <c r="U300" s="17">
        <v>1</v>
      </c>
      <c r="V300" s="17">
        <v>1</v>
      </c>
      <c r="W300" s="17">
        <v>1</v>
      </c>
      <c r="X300" s="17">
        <v>1</v>
      </c>
      <c r="Y300" s="17">
        <v>1</v>
      </c>
      <c r="Z300" s="17">
        <v>1</v>
      </c>
    </row>
    <row r="301" spans="1:29" ht="45" x14ac:dyDescent="0.25">
      <c r="A301" s="71" t="s">
        <v>619</v>
      </c>
      <c r="B301" s="3" t="s">
        <v>354</v>
      </c>
      <c r="C301" s="102">
        <v>63</v>
      </c>
      <c r="D301" s="1" t="s">
        <v>358</v>
      </c>
      <c r="E301" s="105"/>
      <c r="F301" s="3" t="s">
        <v>7</v>
      </c>
      <c r="J301">
        <v>1</v>
      </c>
      <c r="R301" s="17" t="s">
        <v>16</v>
      </c>
    </row>
    <row r="302" spans="1:29" ht="75" x14ac:dyDescent="0.25">
      <c r="A302" s="71" t="s">
        <v>619</v>
      </c>
      <c r="B302" s="3" t="s">
        <v>364</v>
      </c>
      <c r="C302" s="102">
        <v>1</v>
      </c>
      <c r="D302" s="9" t="s">
        <v>365</v>
      </c>
      <c r="E302" s="105"/>
      <c r="F302" s="3" t="s">
        <v>7</v>
      </c>
      <c r="H302">
        <v>1</v>
      </c>
      <c r="N302" s="3" t="s">
        <v>366</v>
      </c>
      <c r="P302">
        <v>1</v>
      </c>
      <c r="R302" s="17" t="s">
        <v>132</v>
      </c>
      <c r="U302" s="17">
        <v>1</v>
      </c>
      <c r="V302" s="17">
        <v>1</v>
      </c>
      <c r="X302" s="17">
        <v>1</v>
      </c>
      <c r="Y302" s="17">
        <v>1</v>
      </c>
      <c r="Z302" s="17">
        <v>1</v>
      </c>
    </row>
    <row r="303" spans="1:29" ht="75" x14ac:dyDescent="0.25">
      <c r="A303" s="71" t="s">
        <v>619</v>
      </c>
      <c r="B303" s="3" t="s">
        <v>364</v>
      </c>
      <c r="C303" s="102">
        <v>1</v>
      </c>
      <c r="D303" s="9" t="s">
        <v>365</v>
      </c>
      <c r="E303" s="105"/>
      <c r="F303" s="3" t="s">
        <v>7</v>
      </c>
      <c r="H303">
        <v>1</v>
      </c>
      <c r="K303" t="s">
        <v>328</v>
      </c>
      <c r="L303" s="3" t="s">
        <v>367</v>
      </c>
      <c r="P303">
        <v>1</v>
      </c>
      <c r="R303" s="17" t="s">
        <v>132</v>
      </c>
      <c r="U303" s="17">
        <v>1</v>
      </c>
      <c r="V303" s="17">
        <v>1</v>
      </c>
      <c r="X303" s="17">
        <v>1</v>
      </c>
      <c r="Y303" s="17">
        <v>1</v>
      </c>
      <c r="AC303" s="17">
        <v>1</v>
      </c>
    </row>
    <row r="304" spans="1:29" ht="60" x14ac:dyDescent="0.25">
      <c r="A304" s="71" t="s">
        <v>619</v>
      </c>
      <c r="B304" s="3" t="s">
        <v>369</v>
      </c>
      <c r="C304" s="102">
        <v>1</v>
      </c>
      <c r="D304" s="1" t="s">
        <v>370</v>
      </c>
      <c r="E304" s="107" t="s">
        <v>371</v>
      </c>
      <c r="F304" s="3" t="s">
        <v>7</v>
      </c>
      <c r="I304">
        <v>1</v>
      </c>
      <c r="N304" s="3" t="s">
        <v>372</v>
      </c>
    </row>
    <row r="305" spans="1:29" ht="64.5" customHeight="1" x14ac:dyDescent="0.25">
      <c r="A305" s="71" t="s">
        <v>619</v>
      </c>
      <c r="B305" s="3" t="s">
        <v>385</v>
      </c>
      <c r="C305" s="102">
        <v>59</v>
      </c>
      <c r="D305" s="1" t="s">
        <v>386</v>
      </c>
      <c r="E305" s="105"/>
      <c r="F305" s="3" t="s">
        <v>7</v>
      </c>
      <c r="J305">
        <v>1</v>
      </c>
    </row>
    <row r="306" spans="1:29" ht="45" x14ac:dyDescent="0.25">
      <c r="A306" s="71" t="s">
        <v>619</v>
      </c>
      <c r="B306" s="3" t="s">
        <v>445</v>
      </c>
      <c r="C306" s="102">
        <v>1</v>
      </c>
      <c r="D306" s="1" t="s">
        <v>387</v>
      </c>
      <c r="E306" s="105"/>
      <c r="F306" s="3" t="s">
        <v>7</v>
      </c>
      <c r="H306">
        <v>1</v>
      </c>
      <c r="K306" t="s">
        <v>292</v>
      </c>
      <c r="L306" s="3" t="s">
        <v>388</v>
      </c>
      <c r="P306">
        <v>1</v>
      </c>
      <c r="R306" s="17" t="s">
        <v>292</v>
      </c>
      <c r="T306" s="17">
        <v>1</v>
      </c>
      <c r="U306" s="17">
        <v>1</v>
      </c>
      <c r="V306" s="17">
        <v>1</v>
      </c>
      <c r="X306" s="17">
        <v>1</v>
      </c>
      <c r="Y306" s="17">
        <v>1</v>
      </c>
      <c r="Z306" s="17">
        <v>1</v>
      </c>
    </row>
    <row r="307" spans="1:29" ht="60" x14ac:dyDescent="0.25">
      <c r="A307" s="71" t="s">
        <v>619</v>
      </c>
      <c r="B307" s="3" t="s">
        <v>446</v>
      </c>
      <c r="C307" s="102">
        <v>1</v>
      </c>
      <c r="D307" s="1" t="s">
        <v>390</v>
      </c>
      <c r="E307" s="105"/>
      <c r="F307" s="3" t="s">
        <v>7</v>
      </c>
      <c r="H307">
        <v>1</v>
      </c>
      <c r="K307" t="s">
        <v>292</v>
      </c>
      <c r="L307" s="3" t="s">
        <v>391</v>
      </c>
      <c r="P307">
        <v>1</v>
      </c>
      <c r="R307" s="17" t="s">
        <v>132</v>
      </c>
      <c r="U307" s="17">
        <v>1</v>
      </c>
      <c r="V307" s="17">
        <v>1</v>
      </c>
      <c r="X307" s="17">
        <v>1</v>
      </c>
      <c r="Y307" s="17">
        <v>1</v>
      </c>
      <c r="Z307" s="17">
        <v>1</v>
      </c>
    </row>
    <row r="308" spans="1:29" ht="45" x14ac:dyDescent="0.25">
      <c r="A308" s="71" t="s">
        <v>619</v>
      </c>
      <c r="B308" s="3" t="s">
        <v>446</v>
      </c>
      <c r="C308" s="102">
        <v>31</v>
      </c>
      <c r="D308" s="1" t="s">
        <v>394</v>
      </c>
      <c r="E308" s="105"/>
      <c r="F308" s="3" t="s">
        <v>7</v>
      </c>
      <c r="H308">
        <v>1</v>
      </c>
      <c r="K308" t="s">
        <v>132</v>
      </c>
      <c r="L308" s="3" t="s">
        <v>395</v>
      </c>
    </row>
    <row r="309" spans="1:29" ht="45" x14ac:dyDescent="0.25">
      <c r="A309" s="71" t="s">
        <v>619</v>
      </c>
      <c r="B309" s="3" t="s">
        <v>446</v>
      </c>
      <c r="C309" s="102">
        <v>77</v>
      </c>
      <c r="D309" s="1" t="s">
        <v>396</v>
      </c>
      <c r="E309" s="105"/>
      <c r="F309" s="3" t="s">
        <v>7</v>
      </c>
      <c r="H309">
        <v>1</v>
      </c>
      <c r="K309" t="s">
        <v>132</v>
      </c>
      <c r="L309" s="3" t="s">
        <v>397</v>
      </c>
      <c r="R309" s="17" t="s">
        <v>132</v>
      </c>
      <c r="T309" s="17">
        <v>1</v>
      </c>
      <c r="U309" s="17">
        <v>1</v>
      </c>
      <c r="V309" s="17">
        <v>1</v>
      </c>
      <c r="W309" s="17">
        <v>1</v>
      </c>
      <c r="X309" s="17">
        <v>1</v>
      </c>
      <c r="Y309" s="17">
        <v>1</v>
      </c>
      <c r="Z309" s="17">
        <v>1</v>
      </c>
      <c r="AB309" s="17">
        <v>1</v>
      </c>
    </row>
    <row r="310" spans="1:29" ht="60" x14ac:dyDescent="0.25">
      <c r="A310" s="71" t="s">
        <v>619</v>
      </c>
      <c r="B310" s="3" t="s">
        <v>447</v>
      </c>
      <c r="C310" s="102">
        <v>1</v>
      </c>
      <c r="D310" s="1" t="s">
        <v>398</v>
      </c>
      <c r="E310" s="105"/>
      <c r="F310" s="3" t="s">
        <v>7</v>
      </c>
      <c r="I310">
        <v>1</v>
      </c>
      <c r="K310" t="s">
        <v>292</v>
      </c>
      <c r="L310" s="3" t="s">
        <v>399</v>
      </c>
      <c r="P310">
        <v>1</v>
      </c>
      <c r="R310" s="17" t="s">
        <v>132</v>
      </c>
      <c r="U310" s="17">
        <v>1</v>
      </c>
      <c r="V310" s="17">
        <v>1</v>
      </c>
      <c r="X310" s="17">
        <v>1</v>
      </c>
      <c r="Y310" s="17">
        <v>1</v>
      </c>
      <c r="Z310" s="17">
        <v>1</v>
      </c>
    </row>
    <row r="311" spans="1:29" ht="30" x14ac:dyDescent="0.25">
      <c r="A311" s="71" t="s">
        <v>619</v>
      </c>
      <c r="B311" s="3" t="s">
        <v>447</v>
      </c>
      <c r="C311" s="102">
        <v>96</v>
      </c>
      <c r="D311" s="1" t="s">
        <v>400</v>
      </c>
      <c r="E311" s="105"/>
      <c r="F311" s="3" t="s">
        <v>7</v>
      </c>
      <c r="J311">
        <v>1</v>
      </c>
      <c r="R311" s="17" t="s">
        <v>132</v>
      </c>
      <c r="U311" s="17">
        <v>1</v>
      </c>
      <c r="V311" s="17">
        <v>1</v>
      </c>
      <c r="W311" s="17">
        <v>1</v>
      </c>
      <c r="X311" s="17">
        <v>1</v>
      </c>
      <c r="Y311" s="17">
        <v>1</v>
      </c>
      <c r="Z311" s="17">
        <v>1</v>
      </c>
    </row>
    <row r="312" spans="1:29" ht="120" x14ac:dyDescent="0.25">
      <c r="A312" s="71" t="s">
        <v>619</v>
      </c>
      <c r="B312" s="3" t="s">
        <v>448</v>
      </c>
      <c r="C312" s="102">
        <v>1</v>
      </c>
      <c r="D312" s="1" t="s">
        <v>401</v>
      </c>
      <c r="E312" s="105"/>
      <c r="F312" s="3" t="s">
        <v>7</v>
      </c>
      <c r="H312">
        <v>1</v>
      </c>
      <c r="N312" s="1" t="s">
        <v>402</v>
      </c>
      <c r="P312">
        <v>1</v>
      </c>
    </row>
    <row r="313" spans="1:29" ht="90" x14ac:dyDescent="0.25">
      <c r="A313" s="71" t="s">
        <v>619</v>
      </c>
      <c r="B313" s="3" t="s">
        <v>450</v>
      </c>
      <c r="C313" s="102">
        <v>73</v>
      </c>
      <c r="D313" s="9" t="s">
        <v>418</v>
      </c>
      <c r="E313" s="105"/>
      <c r="F313" s="3" t="s">
        <v>7</v>
      </c>
      <c r="H313">
        <v>1</v>
      </c>
      <c r="N313" s="3" t="s">
        <v>419</v>
      </c>
      <c r="R313" s="17" t="s">
        <v>132</v>
      </c>
      <c r="U313" s="17">
        <v>1</v>
      </c>
      <c r="V313" s="17">
        <v>1</v>
      </c>
      <c r="X313" s="17">
        <v>1</v>
      </c>
      <c r="Y313" s="17">
        <v>1</v>
      </c>
      <c r="Z313" s="17">
        <v>1</v>
      </c>
    </row>
    <row r="314" spans="1:29" ht="60" x14ac:dyDescent="0.25">
      <c r="A314" s="71" t="s">
        <v>619</v>
      </c>
      <c r="B314" s="3" t="s">
        <v>433</v>
      </c>
      <c r="C314" s="102">
        <v>1</v>
      </c>
      <c r="D314" s="1" t="s">
        <v>434</v>
      </c>
      <c r="E314" s="105"/>
      <c r="F314" s="3" t="s">
        <v>7</v>
      </c>
      <c r="H314">
        <v>1</v>
      </c>
      <c r="N314" s="3" t="s">
        <v>435</v>
      </c>
      <c r="P314">
        <v>1</v>
      </c>
      <c r="R314" s="17" t="s">
        <v>132</v>
      </c>
      <c r="U314" s="17">
        <v>1</v>
      </c>
      <c r="V314" s="17">
        <v>1</v>
      </c>
      <c r="W314" s="17">
        <v>1</v>
      </c>
      <c r="X314" s="17">
        <v>1</v>
      </c>
      <c r="Y314" s="17">
        <v>1</v>
      </c>
      <c r="Z314" s="17">
        <v>1</v>
      </c>
      <c r="AC314" s="17">
        <v>1</v>
      </c>
    </row>
    <row r="315" spans="1:29" ht="105" x14ac:dyDescent="0.25">
      <c r="A315" s="71" t="s">
        <v>619</v>
      </c>
      <c r="B315" s="3" t="s">
        <v>453</v>
      </c>
      <c r="C315" s="102">
        <v>1</v>
      </c>
      <c r="D315" s="1" t="s">
        <v>437</v>
      </c>
      <c r="E315" s="105"/>
      <c r="F315" s="3" t="s">
        <v>7</v>
      </c>
      <c r="H315">
        <v>1</v>
      </c>
      <c r="N315" s="1" t="s">
        <v>438</v>
      </c>
      <c r="P315">
        <v>1</v>
      </c>
      <c r="R315" s="17" t="s">
        <v>132</v>
      </c>
      <c r="V315" s="17">
        <v>1</v>
      </c>
      <c r="W315" s="17">
        <v>1</v>
      </c>
      <c r="X315" s="17">
        <v>1</v>
      </c>
      <c r="Y315" s="17">
        <v>1</v>
      </c>
      <c r="Z315" s="17">
        <v>1</v>
      </c>
    </row>
    <row r="316" spans="1:29" ht="45" x14ac:dyDescent="0.25">
      <c r="A316" s="3" t="s">
        <v>620</v>
      </c>
      <c r="B316" s="3" t="s">
        <v>109</v>
      </c>
      <c r="C316" s="102">
        <v>26</v>
      </c>
      <c r="D316" s="1" t="s">
        <v>124</v>
      </c>
      <c r="E316" s="105"/>
      <c r="F316" s="3" t="s">
        <v>125</v>
      </c>
      <c r="H316">
        <v>1</v>
      </c>
      <c r="O316" s="1" t="s">
        <v>126</v>
      </c>
    </row>
    <row r="317" spans="1:29" ht="45" x14ac:dyDescent="0.25">
      <c r="A317" s="3" t="s">
        <v>620</v>
      </c>
      <c r="B317" s="3" t="s">
        <v>109</v>
      </c>
      <c r="C317" s="102">
        <v>251</v>
      </c>
      <c r="D317" s="1" t="s">
        <v>258</v>
      </c>
      <c r="E317" s="105" t="s">
        <v>109</v>
      </c>
      <c r="F317" s="3" t="s">
        <v>125</v>
      </c>
      <c r="H317">
        <v>1</v>
      </c>
      <c r="K317" t="s">
        <v>132</v>
      </c>
      <c r="L317" s="3" t="s">
        <v>507</v>
      </c>
      <c r="R317" s="17" t="s">
        <v>132</v>
      </c>
      <c r="T317" s="17">
        <v>1</v>
      </c>
      <c r="U317" s="17">
        <v>1</v>
      </c>
      <c r="V317" s="17">
        <v>1</v>
      </c>
      <c r="W317" s="17">
        <v>1</v>
      </c>
      <c r="X317" s="17">
        <v>1</v>
      </c>
      <c r="Y317" s="17">
        <v>1</v>
      </c>
      <c r="Z317" s="17">
        <v>1</v>
      </c>
    </row>
    <row r="318" spans="1:29" ht="75" x14ac:dyDescent="0.25">
      <c r="A318" s="3" t="s">
        <v>621</v>
      </c>
      <c r="B318" s="3" t="s">
        <v>26</v>
      </c>
      <c r="C318" s="102">
        <v>42</v>
      </c>
      <c r="D318" s="1" t="s">
        <v>22</v>
      </c>
      <c r="E318" s="105"/>
      <c r="F318" s="3" t="s">
        <v>14</v>
      </c>
      <c r="H318">
        <v>1</v>
      </c>
      <c r="O318" s="3" t="s">
        <v>70</v>
      </c>
    </row>
    <row r="319" spans="1:29" ht="45" x14ac:dyDescent="0.25">
      <c r="A319" s="3" t="s">
        <v>621</v>
      </c>
      <c r="B319" s="3" t="s">
        <v>29</v>
      </c>
      <c r="C319" s="102">
        <v>13</v>
      </c>
      <c r="D319" s="1" t="s">
        <v>27</v>
      </c>
      <c r="E319" s="105"/>
      <c r="F319" s="3" t="s">
        <v>14</v>
      </c>
      <c r="J319">
        <v>1</v>
      </c>
    </row>
    <row r="320" spans="1:29" x14ac:dyDescent="0.25">
      <c r="A320" s="3" t="s">
        <v>621</v>
      </c>
      <c r="B320" s="3" t="s">
        <v>43</v>
      </c>
      <c r="C320" s="102">
        <v>37</v>
      </c>
      <c r="D320" s="1" t="s">
        <v>41</v>
      </c>
      <c r="E320" s="105"/>
      <c r="F320" s="3" t="s">
        <v>14</v>
      </c>
      <c r="J320">
        <v>1</v>
      </c>
    </row>
    <row r="321" spans="1:28" ht="30" x14ac:dyDescent="0.25">
      <c r="A321" s="3" t="s">
        <v>621</v>
      </c>
      <c r="B321" s="3" t="s">
        <v>43</v>
      </c>
      <c r="C321" s="102">
        <v>62</v>
      </c>
      <c r="D321" s="1" t="s">
        <v>42</v>
      </c>
      <c r="E321" s="105"/>
      <c r="F321" s="3" t="s">
        <v>14</v>
      </c>
      <c r="I321">
        <v>1</v>
      </c>
      <c r="K321" t="s">
        <v>11</v>
      </c>
      <c r="L321" s="3" t="s">
        <v>72</v>
      </c>
      <c r="M321">
        <v>1</v>
      </c>
      <c r="R321" s="17" t="s">
        <v>11</v>
      </c>
      <c r="T321" s="17">
        <v>1</v>
      </c>
      <c r="U321" s="17">
        <v>1</v>
      </c>
      <c r="V321" s="17">
        <v>1</v>
      </c>
      <c r="W321" s="17">
        <v>1</v>
      </c>
      <c r="X321" s="17">
        <v>1</v>
      </c>
      <c r="Y321" s="17">
        <v>1</v>
      </c>
      <c r="Z321" s="17">
        <v>1</v>
      </c>
    </row>
    <row r="322" spans="1:28" ht="45" x14ac:dyDescent="0.25">
      <c r="A322" s="3" t="s">
        <v>621</v>
      </c>
      <c r="B322" s="3" t="s">
        <v>60</v>
      </c>
      <c r="C322" s="102">
        <v>182</v>
      </c>
      <c r="D322" s="1" t="s">
        <v>527</v>
      </c>
      <c r="E322" s="105" t="s">
        <v>92</v>
      </c>
      <c r="F322" s="3" t="s">
        <v>14</v>
      </c>
      <c r="J322">
        <v>1</v>
      </c>
      <c r="R322" s="17" t="s">
        <v>11</v>
      </c>
      <c r="U322" s="17">
        <v>1</v>
      </c>
      <c r="V322" s="17">
        <v>1</v>
      </c>
      <c r="W322" s="17">
        <v>1</v>
      </c>
      <c r="X322" s="17">
        <v>1</v>
      </c>
      <c r="Y322" s="17">
        <v>1</v>
      </c>
      <c r="AB322" s="17" t="s">
        <v>487</v>
      </c>
    </row>
    <row r="323" spans="1:28" ht="60" x14ac:dyDescent="0.25">
      <c r="A323" s="3" t="s">
        <v>621</v>
      </c>
      <c r="B323" s="3" t="s">
        <v>60</v>
      </c>
      <c r="C323" s="102">
        <v>312</v>
      </c>
      <c r="D323" s="1" t="s">
        <v>530</v>
      </c>
      <c r="E323" s="105" t="s">
        <v>15</v>
      </c>
      <c r="F323" s="3" t="s">
        <v>14</v>
      </c>
      <c r="J323">
        <v>1</v>
      </c>
      <c r="R323" s="17" t="s">
        <v>11</v>
      </c>
      <c r="U323" s="17">
        <v>1</v>
      </c>
      <c r="V323" s="17">
        <v>1</v>
      </c>
      <c r="W323" s="17">
        <v>1</v>
      </c>
      <c r="X323" s="17">
        <v>1</v>
      </c>
      <c r="Y323" s="17">
        <v>1</v>
      </c>
      <c r="AB323" s="17" t="s">
        <v>487</v>
      </c>
    </row>
    <row r="324" spans="1:28" ht="30" x14ac:dyDescent="0.25">
      <c r="A324" s="3" t="s">
        <v>621</v>
      </c>
      <c r="B324" s="3" t="s">
        <v>109</v>
      </c>
      <c r="C324" s="102">
        <v>62</v>
      </c>
      <c r="D324" s="1" t="s">
        <v>145</v>
      </c>
      <c r="E324" s="108"/>
      <c r="F324" s="3" t="s">
        <v>14</v>
      </c>
      <c r="H324">
        <v>1</v>
      </c>
      <c r="K324" t="s">
        <v>11</v>
      </c>
      <c r="L324" s="3" t="s">
        <v>509</v>
      </c>
      <c r="R324" s="17" t="s">
        <v>11</v>
      </c>
      <c r="T324" s="17">
        <v>1</v>
      </c>
      <c r="U324" s="17">
        <v>1</v>
      </c>
      <c r="V324" s="17">
        <v>1</v>
      </c>
      <c r="W324" s="17">
        <v>1</v>
      </c>
      <c r="X324" s="17">
        <v>1</v>
      </c>
      <c r="Y324" s="17">
        <v>1</v>
      </c>
      <c r="Z324" s="17">
        <v>1</v>
      </c>
    </row>
    <row r="325" spans="1:28" ht="45" x14ac:dyDescent="0.25">
      <c r="A325" s="3" t="s">
        <v>621</v>
      </c>
      <c r="B325" s="3" t="s">
        <v>109</v>
      </c>
      <c r="C325" s="102">
        <v>65</v>
      </c>
      <c r="D325" s="1" t="s">
        <v>148</v>
      </c>
      <c r="E325" s="105" t="s">
        <v>109</v>
      </c>
      <c r="F325" s="3" t="s">
        <v>14</v>
      </c>
      <c r="J325">
        <v>1</v>
      </c>
      <c r="R325" s="17" t="s">
        <v>11</v>
      </c>
      <c r="U325" s="17">
        <v>1</v>
      </c>
      <c r="V325" s="17">
        <v>1</v>
      </c>
      <c r="W325" s="17">
        <v>1</v>
      </c>
      <c r="X325" s="17">
        <v>1</v>
      </c>
      <c r="Y325" s="17">
        <v>1</v>
      </c>
      <c r="Z325" s="17">
        <v>1</v>
      </c>
    </row>
    <row r="326" spans="1:28" ht="62.25" customHeight="1" x14ac:dyDescent="0.25">
      <c r="A326" s="3" t="s">
        <v>621</v>
      </c>
      <c r="B326" s="3" t="s">
        <v>109</v>
      </c>
      <c r="C326" s="102">
        <v>65</v>
      </c>
      <c r="D326" s="1" t="s">
        <v>148</v>
      </c>
      <c r="E326" s="105" t="s">
        <v>109</v>
      </c>
      <c r="F326" s="3" t="s">
        <v>14</v>
      </c>
      <c r="H326">
        <v>1</v>
      </c>
      <c r="K326" t="s">
        <v>77</v>
      </c>
      <c r="L326" s="3" t="s">
        <v>149</v>
      </c>
      <c r="M326">
        <v>1</v>
      </c>
      <c r="P326">
        <v>1</v>
      </c>
      <c r="R326" s="17" t="s">
        <v>11</v>
      </c>
      <c r="U326" s="17">
        <v>1</v>
      </c>
      <c r="V326" s="17">
        <v>1</v>
      </c>
      <c r="X326" s="17">
        <v>1</v>
      </c>
      <c r="Y326" s="17">
        <v>1</v>
      </c>
      <c r="Z326" s="17">
        <v>1</v>
      </c>
    </row>
    <row r="327" spans="1:28" ht="45" x14ac:dyDescent="0.25">
      <c r="A327" s="3" t="s">
        <v>621</v>
      </c>
      <c r="B327" s="3" t="s">
        <v>109</v>
      </c>
      <c r="C327" s="102">
        <v>79</v>
      </c>
      <c r="D327" s="1" t="s">
        <v>153</v>
      </c>
      <c r="E327" s="105" t="s">
        <v>154</v>
      </c>
      <c r="F327" s="3" t="s">
        <v>14</v>
      </c>
      <c r="J327">
        <v>1</v>
      </c>
      <c r="R327" s="17" t="s">
        <v>5</v>
      </c>
      <c r="U327" s="17">
        <v>1</v>
      </c>
      <c r="W327" s="17">
        <v>1</v>
      </c>
      <c r="X327" s="17">
        <v>1</v>
      </c>
      <c r="Y327" s="17">
        <v>1</v>
      </c>
      <c r="Z327" s="17">
        <v>1</v>
      </c>
    </row>
    <row r="328" spans="1:28" ht="45" x14ac:dyDescent="0.25">
      <c r="A328" s="3" t="s">
        <v>621</v>
      </c>
      <c r="B328" s="3" t="s">
        <v>109</v>
      </c>
      <c r="C328" s="102">
        <v>308</v>
      </c>
      <c r="D328" s="1" t="s">
        <v>274</v>
      </c>
      <c r="E328" s="105" t="s">
        <v>109</v>
      </c>
      <c r="F328" s="3" t="s">
        <v>14</v>
      </c>
      <c r="J328">
        <v>1</v>
      </c>
      <c r="R328" s="17" t="s">
        <v>11</v>
      </c>
      <c r="U328" s="17">
        <v>1</v>
      </c>
      <c r="V328" s="17">
        <v>1</v>
      </c>
      <c r="W328" s="17">
        <v>1</v>
      </c>
      <c r="X328" s="17">
        <v>1</v>
      </c>
      <c r="Y328" s="17">
        <v>1</v>
      </c>
      <c r="Z328" s="17">
        <v>1</v>
      </c>
    </row>
    <row r="329" spans="1:28" ht="45" x14ac:dyDescent="0.25">
      <c r="A329" s="3" t="s">
        <v>621</v>
      </c>
      <c r="B329" s="3" t="s">
        <v>444</v>
      </c>
      <c r="C329" s="102">
        <v>68</v>
      </c>
      <c r="D329" s="1" t="s">
        <v>298</v>
      </c>
      <c r="E329" s="105"/>
      <c r="F329" s="3" t="s">
        <v>14</v>
      </c>
      <c r="J329">
        <v>1</v>
      </c>
    </row>
    <row r="330" spans="1:28" ht="90" x14ac:dyDescent="0.25">
      <c r="A330" s="3" t="s">
        <v>621</v>
      </c>
      <c r="B330" s="3" t="s">
        <v>303</v>
      </c>
      <c r="C330" s="102">
        <v>14</v>
      </c>
      <c r="D330" s="1" t="s">
        <v>308</v>
      </c>
      <c r="E330" s="105"/>
      <c r="F330" s="3" t="s">
        <v>14</v>
      </c>
      <c r="J330">
        <v>1</v>
      </c>
      <c r="R330" s="17" t="s">
        <v>11</v>
      </c>
      <c r="U330" s="17">
        <v>1</v>
      </c>
      <c r="V330" s="17">
        <v>1</v>
      </c>
      <c r="X330" s="17">
        <v>1</v>
      </c>
      <c r="Y330" s="17">
        <v>1</v>
      </c>
      <c r="Z330" s="17">
        <v>1</v>
      </c>
    </row>
    <row r="331" spans="1:28" ht="30" x14ac:dyDescent="0.25">
      <c r="A331" s="3" t="s">
        <v>621</v>
      </c>
      <c r="B331" s="3" t="s">
        <v>303</v>
      </c>
      <c r="C331" s="102">
        <v>23</v>
      </c>
      <c r="D331" s="1" t="s">
        <v>310</v>
      </c>
      <c r="E331" s="105"/>
      <c r="F331" s="3" t="s">
        <v>14</v>
      </c>
      <c r="J331">
        <v>1</v>
      </c>
    </row>
    <row r="332" spans="1:28" ht="60" x14ac:dyDescent="0.25">
      <c r="A332" s="3" t="s">
        <v>621</v>
      </c>
      <c r="B332" s="3" t="s">
        <v>338</v>
      </c>
      <c r="C332" s="102">
        <v>2</v>
      </c>
      <c r="D332" s="1" t="s">
        <v>339</v>
      </c>
      <c r="E332" s="105"/>
      <c r="F332" s="3" t="s">
        <v>14</v>
      </c>
      <c r="J332">
        <v>1</v>
      </c>
    </row>
    <row r="333" spans="1:28" ht="75" x14ac:dyDescent="0.25">
      <c r="A333" s="3" t="s">
        <v>621</v>
      </c>
      <c r="B333" s="3" t="s">
        <v>354</v>
      </c>
      <c r="C333" s="102">
        <v>112</v>
      </c>
      <c r="D333" s="1" t="s">
        <v>361</v>
      </c>
      <c r="E333" s="105"/>
      <c r="F333" s="3" t="s">
        <v>14</v>
      </c>
      <c r="J333">
        <v>1</v>
      </c>
    </row>
    <row r="334" spans="1:28" ht="74.25" customHeight="1" x14ac:dyDescent="0.25">
      <c r="A334" s="3" t="s">
        <v>621</v>
      </c>
      <c r="B334" s="3" t="s">
        <v>369</v>
      </c>
      <c r="C334" s="102">
        <v>61</v>
      </c>
      <c r="D334" s="1" t="s">
        <v>376</v>
      </c>
      <c r="E334" s="107"/>
      <c r="F334" s="3" t="s">
        <v>14</v>
      </c>
      <c r="J334">
        <v>1</v>
      </c>
    </row>
    <row r="335" spans="1:28" ht="60" x14ac:dyDescent="0.25">
      <c r="A335" s="3" t="s">
        <v>621</v>
      </c>
      <c r="B335" s="3" t="s">
        <v>381</v>
      </c>
      <c r="C335" s="102">
        <v>59</v>
      </c>
      <c r="D335" s="1" t="s">
        <v>565</v>
      </c>
      <c r="E335" s="106"/>
      <c r="F335" s="71" t="s">
        <v>14</v>
      </c>
      <c r="J335">
        <v>1</v>
      </c>
      <c r="R335" s="17" t="s">
        <v>11</v>
      </c>
      <c r="U335" s="17">
        <v>1</v>
      </c>
      <c r="V335" s="17">
        <v>1</v>
      </c>
      <c r="X335" s="17">
        <v>1</v>
      </c>
      <c r="Y335" s="17">
        <v>1</v>
      </c>
      <c r="Z335" s="17">
        <v>1</v>
      </c>
    </row>
    <row r="336" spans="1:28" ht="75" x14ac:dyDescent="0.25">
      <c r="A336" s="3" t="s">
        <v>621</v>
      </c>
      <c r="B336" s="3" t="s">
        <v>381</v>
      </c>
      <c r="C336" s="102">
        <v>110</v>
      </c>
      <c r="D336" s="1" t="s">
        <v>382</v>
      </c>
      <c r="E336" s="105"/>
      <c r="F336" s="3" t="s">
        <v>14</v>
      </c>
      <c r="J336">
        <v>1</v>
      </c>
    </row>
    <row r="337" spans="1:35" ht="90" x14ac:dyDescent="0.25">
      <c r="A337" s="3" t="s">
        <v>621</v>
      </c>
      <c r="B337" s="3" t="s">
        <v>448</v>
      </c>
      <c r="C337" s="102">
        <v>6</v>
      </c>
      <c r="D337" s="1" t="s">
        <v>403</v>
      </c>
      <c r="E337" s="105"/>
      <c r="F337" s="3" t="s">
        <v>14</v>
      </c>
      <c r="J337">
        <v>1</v>
      </c>
    </row>
    <row r="338" spans="1:35" ht="45" x14ac:dyDescent="0.25">
      <c r="A338" s="3" t="s">
        <v>621</v>
      </c>
      <c r="B338" s="3" t="s">
        <v>451</v>
      </c>
      <c r="C338" s="102">
        <v>58</v>
      </c>
      <c r="D338" s="1" t="s">
        <v>425</v>
      </c>
      <c r="E338" s="105"/>
      <c r="F338" s="3" t="s">
        <v>14</v>
      </c>
      <c r="J338">
        <v>1</v>
      </c>
    </row>
    <row r="339" spans="1:35" ht="45" x14ac:dyDescent="0.25">
      <c r="A339" s="71" t="s">
        <v>622</v>
      </c>
      <c r="B339" s="3" t="s">
        <v>10</v>
      </c>
      <c r="C339" s="102">
        <v>5</v>
      </c>
      <c r="D339" s="1" t="s">
        <v>848</v>
      </c>
      <c r="E339" s="105"/>
      <c r="F339" s="3" t="s">
        <v>0</v>
      </c>
      <c r="J339">
        <v>1</v>
      </c>
      <c r="AG339" s="4" t="s">
        <v>5</v>
      </c>
      <c r="AI339" s="60" t="s">
        <v>849</v>
      </c>
    </row>
    <row r="340" spans="1:35" ht="30" x14ac:dyDescent="0.25">
      <c r="A340" s="71" t="s">
        <v>622</v>
      </c>
      <c r="B340" s="100" t="s">
        <v>10</v>
      </c>
      <c r="C340" s="103">
        <v>41</v>
      </c>
      <c r="D340" s="24" t="s">
        <v>65</v>
      </c>
      <c r="E340" s="105"/>
      <c r="F340" s="3" t="s">
        <v>0</v>
      </c>
      <c r="H340">
        <v>1</v>
      </c>
      <c r="K340" t="s">
        <v>11</v>
      </c>
      <c r="L340" s="3" t="s">
        <v>459</v>
      </c>
      <c r="M340">
        <v>1</v>
      </c>
      <c r="R340" s="17" t="s">
        <v>11</v>
      </c>
      <c r="T340" s="17">
        <v>1</v>
      </c>
      <c r="U340" s="17">
        <v>1</v>
      </c>
      <c r="V340" s="17">
        <v>1</v>
      </c>
      <c r="W340" s="17">
        <v>1</v>
      </c>
      <c r="X340" s="17">
        <v>1</v>
      </c>
      <c r="Y340" s="17">
        <v>1</v>
      </c>
      <c r="Z340" s="17">
        <v>1</v>
      </c>
    </row>
    <row r="341" spans="1:35" ht="60" x14ac:dyDescent="0.25">
      <c r="A341" s="71" t="s">
        <v>622</v>
      </c>
      <c r="B341" s="100" t="s">
        <v>10</v>
      </c>
      <c r="C341" s="103">
        <v>41</v>
      </c>
      <c r="D341" s="24" t="s">
        <v>65</v>
      </c>
      <c r="E341" s="105"/>
      <c r="F341" s="3" t="s">
        <v>0</v>
      </c>
      <c r="H341">
        <v>1</v>
      </c>
      <c r="K341" t="s">
        <v>11</v>
      </c>
      <c r="L341" s="3" t="s">
        <v>66</v>
      </c>
      <c r="M341">
        <v>1</v>
      </c>
      <c r="P341">
        <v>1</v>
      </c>
      <c r="R341" s="17" t="s">
        <v>11</v>
      </c>
      <c r="T341" s="17">
        <v>1</v>
      </c>
      <c r="U341" s="17">
        <v>1</v>
      </c>
      <c r="V341" s="17">
        <v>1</v>
      </c>
      <c r="W341" s="17">
        <v>1</v>
      </c>
      <c r="X341" s="17">
        <v>1</v>
      </c>
      <c r="Y341" s="17">
        <v>1</v>
      </c>
      <c r="Z341" s="17">
        <v>1</v>
      </c>
    </row>
    <row r="342" spans="1:35" ht="45" x14ac:dyDescent="0.25">
      <c r="A342" s="71" t="s">
        <v>622</v>
      </c>
      <c r="B342" s="100" t="s">
        <v>10</v>
      </c>
      <c r="C342" s="103">
        <v>42</v>
      </c>
      <c r="D342" s="24" t="s">
        <v>8</v>
      </c>
      <c r="E342" s="105"/>
      <c r="F342" s="3" t="s">
        <v>0</v>
      </c>
      <c r="H342">
        <v>1</v>
      </c>
      <c r="K342" t="s">
        <v>11</v>
      </c>
      <c r="L342" s="3" t="s">
        <v>12</v>
      </c>
      <c r="M342">
        <v>1</v>
      </c>
      <c r="P342">
        <v>1</v>
      </c>
    </row>
    <row r="343" spans="1:35" ht="45" x14ac:dyDescent="0.25">
      <c r="A343" s="71" t="s">
        <v>622</v>
      </c>
      <c r="B343" s="100" t="s">
        <v>10</v>
      </c>
      <c r="C343" s="103">
        <v>43</v>
      </c>
      <c r="D343" s="24" t="s">
        <v>9</v>
      </c>
      <c r="E343" s="105"/>
      <c r="F343" s="3" t="s">
        <v>0</v>
      </c>
      <c r="H343">
        <v>1</v>
      </c>
      <c r="O343" s="1" t="s">
        <v>13</v>
      </c>
    </row>
    <row r="344" spans="1:35" ht="45" x14ac:dyDescent="0.25">
      <c r="A344" s="71" t="s">
        <v>622</v>
      </c>
      <c r="B344" s="3" t="s">
        <v>68</v>
      </c>
      <c r="C344" s="102">
        <v>46</v>
      </c>
      <c r="D344" s="1" t="s">
        <v>21</v>
      </c>
      <c r="E344" s="105"/>
      <c r="F344" s="3" t="s">
        <v>0</v>
      </c>
      <c r="J344">
        <v>1</v>
      </c>
      <c r="R344" s="17" t="s">
        <v>11</v>
      </c>
      <c r="U344" s="17">
        <v>1</v>
      </c>
      <c r="V344" s="17">
        <v>1</v>
      </c>
      <c r="W344" s="17">
        <v>1</v>
      </c>
      <c r="X344" s="17">
        <v>1</v>
      </c>
      <c r="Y344" s="17">
        <v>1</v>
      </c>
      <c r="Z344" s="17">
        <v>1</v>
      </c>
    </row>
    <row r="345" spans="1:35" ht="60" customHeight="1" x14ac:dyDescent="0.25">
      <c r="A345" s="71" t="s">
        <v>622</v>
      </c>
      <c r="B345" s="3" t="s">
        <v>26</v>
      </c>
      <c r="C345" s="103">
        <v>177</v>
      </c>
      <c r="D345" s="1" t="s">
        <v>23</v>
      </c>
      <c r="E345" s="105"/>
      <c r="F345" s="3" t="s">
        <v>0</v>
      </c>
      <c r="J345">
        <v>1</v>
      </c>
      <c r="R345" s="17" t="s">
        <v>11</v>
      </c>
      <c r="U345" s="17">
        <v>1</v>
      </c>
      <c r="V345" s="17">
        <v>1</v>
      </c>
      <c r="X345" s="17">
        <v>1</v>
      </c>
      <c r="Y345" s="17">
        <v>1</v>
      </c>
      <c r="Z345" s="17">
        <v>1</v>
      </c>
    </row>
    <row r="346" spans="1:35" ht="45" x14ac:dyDescent="0.25">
      <c r="A346" s="71" t="s">
        <v>622</v>
      </c>
      <c r="B346" s="3" t="s">
        <v>26</v>
      </c>
      <c r="C346" s="103">
        <v>219</v>
      </c>
      <c r="D346" s="1" t="s">
        <v>24</v>
      </c>
      <c r="E346" s="105"/>
      <c r="F346" s="3" t="s">
        <v>0</v>
      </c>
      <c r="H346">
        <v>1</v>
      </c>
      <c r="K346" t="s">
        <v>11</v>
      </c>
      <c r="L346" s="3" t="s">
        <v>67</v>
      </c>
      <c r="P346" t="s">
        <v>465</v>
      </c>
      <c r="R346" s="17" t="s">
        <v>11</v>
      </c>
      <c r="T346" s="17">
        <v>1</v>
      </c>
      <c r="U346" s="17">
        <v>1</v>
      </c>
      <c r="V346" s="17">
        <v>1</v>
      </c>
      <c r="X346" s="17">
        <v>1</v>
      </c>
      <c r="Y346" s="17">
        <v>1</v>
      </c>
      <c r="Z346" s="17">
        <v>1</v>
      </c>
    </row>
    <row r="347" spans="1:35" ht="60" x14ac:dyDescent="0.25">
      <c r="A347" s="71" t="s">
        <v>622</v>
      </c>
      <c r="B347" s="3" t="s">
        <v>26</v>
      </c>
      <c r="C347" s="103">
        <v>267</v>
      </c>
      <c r="D347" s="1" t="s">
        <v>866</v>
      </c>
      <c r="E347" s="105"/>
      <c r="F347" s="3" t="s">
        <v>0</v>
      </c>
      <c r="J347">
        <v>1</v>
      </c>
      <c r="AG347" s="4" t="s">
        <v>5</v>
      </c>
      <c r="AI347" s="60" t="s">
        <v>865</v>
      </c>
    </row>
    <row r="348" spans="1:35" ht="45" x14ac:dyDescent="0.25">
      <c r="A348" s="71" t="s">
        <v>622</v>
      </c>
      <c r="B348" s="3" t="s">
        <v>26</v>
      </c>
      <c r="C348" s="103">
        <v>287</v>
      </c>
      <c r="D348" s="1" t="s">
        <v>25</v>
      </c>
      <c r="E348" s="105"/>
      <c r="F348" s="3" t="s">
        <v>0</v>
      </c>
      <c r="J348">
        <v>1</v>
      </c>
    </row>
    <row r="349" spans="1:35" ht="45" x14ac:dyDescent="0.25">
      <c r="A349" s="71" t="s">
        <v>622</v>
      </c>
      <c r="B349" s="3" t="s">
        <v>26</v>
      </c>
      <c r="C349" s="103">
        <v>288</v>
      </c>
      <c r="D349" s="1" t="s">
        <v>463</v>
      </c>
      <c r="E349" s="105"/>
      <c r="F349" s="3" t="s">
        <v>0</v>
      </c>
      <c r="I349">
        <v>1</v>
      </c>
      <c r="K349" t="s">
        <v>11</v>
      </c>
      <c r="L349" s="3" t="s">
        <v>464</v>
      </c>
      <c r="M349">
        <v>1</v>
      </c>
      <c r="R349" s="17" t="s">
        <v>11</v>
      </c>
      <c r="T349" s="17">
        <v>1</v>
      </c>
      <c r="U349" s="17">
        <v>1</v>
      </c>
      <c r="V349" s="17">
        <v>1</v>
      </c>
      <c r="X349" s="17">
        <v>1</v>
      </c>
      <c r="Y349" s="17">
        <v>1</v>
      </c>
      <c r="Z349" s="17">
        <v>1</v>
      </c>
    </row>
    <row r="350" spans="1:35" ht="30" x14ac:dyDescent="0.25">
      <c r="A350" s="71" t="s">
        <v>622</v>
      </c>
      <c r="B350" s="3" t="s">
        <v>33</v>
      </c>
      <c r="C350" s="102">
        <v>122</v>
      </c>
      <c r="D350" s="1" t="s">
        <v>31</v>
      </c>
      <c r="E350" s="105"/>
      <c r="F350" s="3" t="s">
        <v>0</v>
      </c>
      <c r="H350">
        <v>1</v>
      </c>
      <c r="O350" s="3" t="s">
        <v>82</v>
      </c>
    </row>
    <row r="351" spans="1:35" ht="105" x14ac:dyDescent="0.25">
      <c r="A351" s="71" t="s">
        <v>622</v>
      </c>
      <c r="B351" s="3" t="s">
        <v>33</v>
      </c>
      <c r="C351" s="102">
        <v>168</v>
      </c>
      <c r="D351" s="1" t="s">
        <v>32</v>
      </c>
      <c r="E351" s="105"/>
      <c r="F351" s="3" t="s">
        <v>0</v>
      </c>
      <c r="H351">
        <v>1</v>
      </c>
      <c r="O351" s="3" t="s">
        <v>83</v>
      </c>
    </row>
    <row r="352" spans="1:35" ht="90" x14ac:dyDescent="0.25">
      <c r="A352" s="71" t="s">
        <v>622</v>
      </c>
      <c r="B352" s="3" t="s">
        <v>39</v>
      </c>
      <c r="C352" s="102">
        <v>90</v>
      </c>
      <c r="D352" s="1" t="s">
        <v>36</v>
      </c>
      <c r="E352" s="105"/>
      <c r="F352" s="3" t="s">
        <v>0</v>
      </c>
      <c r="G352" s="11">
        <v>1</v>
      </c>
      <c r="K352" t="s">
        <v>77</v>
      </c>
      <c r="L352" s="3" t="s">
        <v>76</v>
      </c>
      <c r="R352" s="17" t="s">
        <v>11</v>
      </c>
      <c r="S352" s="17">
        <v>1</v>
      </c>
      <c r="U352" s="17">
        <v>1</v>
      </c>
      <c r="V352" s="17">
        <v>1</v>
      </c>
      <c r="X352" s="17">
        <v>1</v>
      </c>
      <c r="Y352" s="17">
        <v>1</v>
      </c>
      <c r="Z352" s="17">
        <v>1</v>
      </c>
    </row>
    <row r="353" spans="1:35" ht="60" x14ac:dyDescent="0.25">
      <c r="A353" s="71" t="s">
        <v>622</v>
      </c>
      <c r="B353" s="3" t="s">
        <v>71</v>
      </c>
      <c r="C353" s="102">
        <v>21</v>
      </c>
      <c r="D353" s="1" t="s">
        <v>40</v>
      </c>
      <c r="E353" s="105"/>
      <c r="F353" s="3" t="s">
        <v>0</v>
      </c>
      <c r="H353">
        <v>1</v>
      </c>
      <c r="O353" s="3" t="s">
        <v>78</v>
      </c>
    </row>
    <row r="354" spans="1:35" ht="45" x14ac:dyDescent="0.25">
      <c r="A354" s="71" t="s">
        <v>622</v>
      </c>
      <c r="B354" s="3" t="s">
        <v>440</v>
      </c>
      <c r="C354" s="102">
        <v>20</v>
      </c>
      <c r="D354" s="1" t="s">
        <v>73</v>
      </c>
      <c r="E354" s="105"/>
      <c r="F354" s="3" t="s">
        <v>0</v>
      </c>
      <c r="J354">
        <v>1</v>
      </c>
      <c r="R354" s="17" t="s">
        <v>11</v>
      </c>
      <c r="U354" s="17">
        <v>1</v>
      </c>
      <c r="V354" s="17">
        <v>1</v>
      </c>
      <c r="W354" s="17">
        <v>1</v>
      </c>
      <c r="X354" s="17">
        <v>1</v>
      </c>
      <c r="Y354" s="17">
        <v>1</v>
      </c>
      <c r="Z354" s="17">
        <v>1</v>
      </c>
    </row>
    <row r="355" spans="1:35" ht="45" x14ac:dyDescent="0.25">
      <c r="A355" s="71" t="s">
        <v>622</v>
      </c>
      <c r="B355" s="3" t="s">
        <v>440</v>
      </c>
      <c r="C355" s="102">
        <v>22</v>
      </c>
      <c r="D355" s="1" t="s">
        <v>47</v>
      </c>
      <c r="E355" s="105"/>
      <c r="F355" s="3" t="s">
        <v>0</v>
      </c>
      <c r="H355">
        <v>1</v>
      </c>
      <c r="K355" t="s">
        <v>11</v>
      </c>
      <c r="L355" s="3" t="s">
        <v>79</v>
      </c>
      <c r="R355" s="17" t="s">
        <v>11</v>
      </c>
      <c r="T355" s="17">
        <v>1</v>
      </c>
      <c r="U355" s="17">
        <v>1</v>
      </c>
      <c r="V355" s="17">
        <v>1</v>
      </c>
      <c r="W355" s="17">
        <v>1</v>
      </c>
      <c r="X355" s="17">
        <v>1</v>
      </c>
      <c r="Y355" s="17">
        <v>1</v>
      </c>
      <c r="Z355" s="17">
        <v>1</v>
      </c>
    </row>
    <row r="356" spans="1:35" ht="62.25" customHeight="1" x14ac:dyDescent="0.25">
      <c r="A356" s="71" t="s">
        <v>622</v>
      </c>
      <c r="B356" s="3" t="s">
        <v>440</v>
      </c>
      <c r="C356" s="102">
        <v>26</v>
      </c>
      <c r="D356" s="1" t="s">
        <v>48</v>
      </c>
      <c r="E356" s="105"/>
      <c r="F356" s="3" t="s">
        <v>0</v>
      </c>
      <c r="J356">
        <v>1</v>
      </c>
    </row>
    <row r="357" spans="1:35" ht="60" x14ac:dyDescent="0.25">
      <c r="A357" s="71" t="s">
        <v>622</v>
      </c>
      <c r="B357" s="3" t="s">
        <v>440</v>
      </c>
      <c r="C357" s="102">
        <v>27</v>
      </c>
      <c r="D357" s="1" t="s">
        <v>479</v>
      </c>
      <c r="E357" s="105"/>
      <c r="F357" s="3" t="s">
        <v>0</v>
      </c>
      <c r="H357">
        <v>1</v>
      </c>
      <c r="K357" t="s">
        <v>11</v>
      </c>
      <c r="L357" s="3" t="s">
        <v>74</v>
      </c>
      <c r="M357">
        <v>1</v>
      </c>
      <c r="R357" s="17" t="s">
        <v>11</v>
      </c>
      <c r="T357" s="17">
        <v>1</v>
      </c>
      <c r="U357" s="17">
        <v>1</v>
      </c>
      <c r="V357" s="17">
        <v>1</v>
      </c>
      <c r="W357" s="17">
        <v>1</v>
      </c>
      <c r="X357" s="17">
        <v>1</v>
      </c>
      <c r="Y357" s="17">
        <v>1</v>
      </c>
      <c r="Z357" s="17">
        <v>1</v>
      </c>
    </row>
    <row r="358" spans="1:35" ht="75" x14ac:dyDescent="0.25">
      <c r="A358" s="71" t="s">
        <v>622</v>
      </c>
      <c r="B358" s="3" t="s">
        <v>440</v>
      </c>
      <c r="C358" s="102">
        <v>29</v>
      </c>
      <c r="D358" s="1" t="s">
        <v>75</v>
      </c>
      <c r="E358" s="105"/>
      <c r="F358" s="3" t="s">
        <v>0</v>
      </c>
      <c r="H358">
        <v>1</v>
      </c>
      <c r="K358" t="s">
        <v>11</v>
      </c>
      <c r="L358" s="3" t="s">
        <v>80</v>
      </c>
      <c r="M358">
        <v>1</v>
      </c>
      <c r="R358" s="17" t="s">
        <v>11</v>
      </c>
      <c r="U358" s="17">
        <v>1</v>
      </c>
      <c r="V358" s="17">
        <v>1</v>
      </c>
      <c r="X358" s="17">
        <v>1</v>
      </c>
      <c r="Y358" s="17">
        <v>1</v>
      </c>
      <c r="Z358" s="17">
        <v>1</v>
      </c>
    </row>
    <row r="359" spans="1:35" ht="75" x14ac:dyDescent="0.25">
      <c r="A359" s="71" t="s">
        <v>622</v>
      </c>
      <c r="B359" s="3" t="s">
        <v>440</v>
      </c>
      <c r="C359" s="102">
        <v>29</v>
      </c>
      <c r="D359" s="1" t="s">
        <v>779</v>
      </c>
      <c r="E359" s="105"/>
      <c r="F359" s="3" t="s">
        <v>0</v>
      </c>
      <c r="H359">
        <v>1</v>
      </c>
      <c r="K359" t="s">
        <v>11</v>
      </c>
      <c r="L359" s="3" t="s">
        <v>81</v>
      </c>
      <c r="M359">
        <v>2</v>
      </c>
      <c r="R359" s="17" t="s">
        <v>11</v>
      </c>
      <c r="U359" s="17">
        <v>1</v>
      </c>
      <c r="V359" s="17">
        <v>1</v>
      </c>
      <c r="X359" s="17">
        <v>1</v>
      </c>
      <c r="Y359" s="17">
        <v>1</v>
      </c>
      <c r="Z359" s="17">
        <v>1</v>
      </c>
    </row>
    <row r="360" spans="1:35" ht="30" x14ac:dyDescent="0.25">
      <c r="A360" s="71" t="s">
        <v>622</v>
      </c>
      <c r="B360" s="3" t="s">
        <v>60</v>
      </c>
      <c r="C360" s="102">
        <v>27</v>
      </c>
      <c r="D360" s="1" t="s">
        <v>521</v>
      </c>
      <c r="E360" s="105" t="s">
        <v>56</v>
      </c>
      <c r="F360" s="3" t="s">
        <v>0</v>
      </c>
      <c r="H360">
        <v>1</v>
      </c>
      <c r="K360" t="s">
        <v>77</v>
      </c>
      <c r="L360" s="3" t="s">
        <v>91</v>
      </c>
      <c r="M360">
        <v>1</v>
      </c>
      <c r="R360" s="17" t="s">
        <v>11</v>
      </c>
      <c r="U360" s="17">
        <v>1</v>
      </c>
      <c r="V360" s="17">
        <v>1</v>
      </c>
      <c r="W360" s="17">
        <v>1</v>
      </c>
      <c r="X360" s="17">
        <v>1</v>
      </c>
      <c r="Y360" s="17">
        <v>1</v>
      </c>
      <c r="AB360" s="17" t="s">
        <v>487</v>
      </c>
    </row>
    <row r="361" spans="1:35" ht="30" x14ac:dyDescent="0.25">
      <c r="A361" s="71" t="s">
        <v>622</v>
      </c>
      <c r="B361" s="3" t="s">
        <v>60</v>
      </c>
      <c r="C361" s="102">
        <v>28</v>
      </c>
      <c r="D361" s="1" t="s">
        <v>522</v>
      </c>
      <c r="E361" s="105" t="s">
        <v>56</v>
      </c>
      <c r="F361" s="3" t="s">
        <v>0</v>
      </c>
      <c r="H361">
        <v>1</v>
      </c>
      <c r="K361" t="s">
        <v>77</v>
      </c>
      <c r="L361" s="3" t="s">
        <v>91</v>
      </c>
      <c r="M361">
        <v>1</v>
      </c>
    </row>
    <row r="362" spans="1:35" ht="50.25" customHeight="1" x14ac:dyDescent="0.25">
      <c r="A362" s="71" t="s">
        <v>622</v>
      </c>
      <c r="B362" s="3" t="s">
        <v>60</v>
      </c>
      <c r="C362" s="102">
        <v>198</v>
      </c>
      <c r="D362" s="1" t="s">
        <v>528</v>
      </c>
      <c r="E362" s="105" t="s">
        <v>52</v>
      </c>
      <c r="F362" s="3" t="s">
        <v>0</v>
      </c>
      <c r="J362">
        <v>1</v>
      </c>
      <c r="R362" s="17" t="s">
        <v>11</v>
      </c>
      <c r="U362" s="17">
        <v>1</v>
      </c>
      <c r="V362" s="17">
        <v>1</v>
      </c>
      <c r="X362" s="17">
        <v>1</v>
      </c>
      <c r="Y362" s="17">
        <v>1</v>
      </c>
    </row>
    <row r="363" spans="1:35" ht="62.25" customHeight="1" x14ac:dyDescent="0.25">
      <c r="A363" s="71" t="s">
        <v>622</v>
      </c>
      <c r="B363" s="3" t="s">
        <v>60</v>
      </c>
      <c r="C363" s="102">
        <v>259</v>
      </c>
      <c r="D363" s="1" t="s">
        <v>885</v>
      </c>
      <c r="E363" s="105" t="s">
        <v>19</v>
      </c>
      <c r="F363" s="3" t="s">
        <v>0</v>
      </c>
      <c r="J363">
        <v>1</v>
      </c>
      <c r="R363" s="17" t="s">
        <v>11</v>
      </c>
      <c r="T363" s="17">
        <v>1</v>
      </c>
      <c r="U363" s="17">
        <v>1</v>
      </c>
      <c r="V363" s="17">
        <v>1</v>
      </c>
      <c r="W363" s="17">
        <v>1</v>
      </c>
      <c r="X363" s="17">
        <v>1</v>
      </c>
      <c r="Y363" s="17">
        <v>1</v>
      </c>
      <c r="Z363" s="17">
        <v>1</v>
      </c>
      <c r="AG363" s="4" t="s">
        <v>77</v>
      </c>
      <c r="AH363" s="4">
        <v>0</v>
      </c>
      <c r="AI363" s="60" t="s">
        <v>836</v>
      </c>
    </row>
    <row r="364" spans="1:35" ht="30" x14ac:dyDescent="0.25">
      <c r="A364" s="71" t="s">
        <v>622</v>
      </c>
      <c r="B364" s="3" t="s">
        <v>60</v>
      </c>
      <c r="C364" s="102">
        <v>397</v>
      </c>
      <c r="D364" t="s">
        <v>534</v>
      </c>
      <c r="E364" s="106" t="s">
        <v>59</v>
      </c>
      <c r="F364" s="71" t="s">
        <v>0</v>
      </c>
      <c r="H364">
        <v>1</v>
      </c>
      <c r="K364" t="s">
        <v>11</v>
      </c>
      <c r="L364" s="3" t="s">
        <v>95</v>
      </c>
    </row>
    <row r="365" spans="1:35" ht="30" x14ac:dyDescent="0.25">
      <c r="A365" s="71" t="s">
        <v>622</v>
      </c>
      <c r="B365" s="3" t="s">
        <v>62</v>
      </c>
      <c r="C365" s="102">
        <v>17</v>
      </c>
      <c r="D365" s="1" t="s">
        <v>535</v>
      </c>
      <c r="E365" s="107" t="s">
        <v>61</v>
      </c>
      <c r="F365" s="3" t="s">
        <v>0</v>
      </c>
      <c r="H365">
        <v>1</v>
      </c>
      <c r="K365" t="s">
        <v>16</v>
      </c>
      <c r="L365" s="3" t="s">
        <v>96</v>
      </c>
      <c r="M365">
        <v>1</v>
      </c>
      <c r="R365" s="17" t="s">
        <v>16</v>
      </c>
      <c r="U365" s="17">
        <v>1</v>
      </c>
      <c r="V365" s="17">
        <v>1</v>
      </c>
      <c r="W365" s="17">
        <v>1</v>
      </c>
      <c r="Y365" s="17">
        <v>1</v>
      </c>
      <c r="Z365" s="17">
        <v>1</v>
      </c>
      <c r="AB365" s="17" t="s">
        <v>536</v>
      </c>
    </row>
    <row r="366" spans="1:35" ht="45" x14ac:dyDescent="0.25">
      <c r="A366" s="71" t="s">
        <v>622</v>
      </c>
      <c r="B366" s="3" t="s">
        <v>62</v>
      </c>
      <c r="C366" s="102">
        <v>20</v>
      </c>
      <c r="D366" s="1" t="s">
        <v>537</v>
      </c>
      <c r="E366" s="107" t="s">
        <v>97</v>
      </c>
      <c r="F366" s="3" t="s">
        <v>0</v>
      </c>
      <c r="H366">
        <v>1</v>
      </c>
      <c r="K366" t="s">
        <v>11</v>
      </c>
      <c r="L366" s="3" t="s">
        <v>98</v>
      </c>
      <c r="R366" s="17" t="s">
        <v>11</v>
      </c>
      <c r="U366" s="17">
        <v>1</v>
      </c>
      <c r="W366" s="17">
        <v>1</v>
      </c>
      <c r="X366" s="17">
        <v>1</v>
      </c>
      <c r="Z366" s="17">
        <v>1</v>
      </c>
    </row>
    <row r="367" spans="1:35" ht="75" x14ac:dyDescent="0.25">
      <c r="A367" s="71" t="s">
        <v>622</v>
      </c>
      <c r="B367" s="3" t="s">
        <v>62</v>
      </c>
      <c r="C367" s="102">
        <v>30</v>
      </c>
      <c r="D367" s="1" t="s">
        <v>538</v>
      </c>
      <c r="E367" s="105"/>
      <c r="F367" s="3" t="s">
        <v>0</v>
      </c>
      <c r="J367">
        <v>1</v>
      </c>
    </row>
    <row r="368" spans="1:35" ht="30" x14ac:dyDescent="0.25">
      <c r="A368" s="71" t="s">
        <v>622</v>
      </c>
      <c r="B368" s="3" t="s">
        <v>63</v>
      </c>
      <c r="C368" s="102">
        <v>4</v>
      </c>
      <c r="D368" s="1" t="s">
        <v>539</v>
      </c>
      <c r="E368" s="105"/>
      <c r="F368" s="3" t="s">
        <v>0</v>
      </c>
      <c r="H368">
        <v>1</v>
      </c>
      <c r="K368" t="s">
        <v>11</v>
      </c>
      <c r="L368" s="3" t="s">
        <v>99</v>
      </c>
      <c r="R368" s="17" t="s">
        <v>16</v>
      </c>
      <c r="U368" s="17">
        <v>1</v>
      </c>
      <c r="V368" s="17">
        <v>1</v>
      </c>
      <c r="W368" s="17">
        <v>1</v>
      </c>
      <c r="Y368" s="17">
        <v>1</v>
      </c>
      <c r="Z368" s="17">
        <v>1</v>
      </c>
      <c r="AB368" s="17" t="s">
        <v>536</v>
      </c>
    </row>
    <row r="369" spans="1:26" ht="60" x14ac:dyDescent="0.25">
      <c r="A369" s="71" t="s">
        <v>622</v>
      </c>
      <c r="B369" s="3" t="s">
        <v>64</v>
      </c>
      <c r="C369" s="102">
        <v>26</v>
      </c>
      <c r="D369" s="1" t="s">
        <v>540</v>
      </c>
      <c r="E369" s="105"/>
      <c r="F369" s="3" t="s">
        <v>0</v>
      </c>
      <c r="H369">
        <v>1</v>
      </c>
      <c r="K369" t="s">
        <v>11</v>
      </c>
      <c r="L369" s="3" t="s">
        <v>100</v>
      </c>
      <c r="P369">
        <v>1</v>
      </c>
      <c r="R369" s="17" t="s">
        <v>11</v>
      </c>
      <c r="U369" s="17">
        <v>1</v>
      </c>
      <c r="W369" s="17">
        <v>1</v>
      </c>
      <c r="X369" s="17">
        <v>1</v>
      </c>
      <c r="Z369" s="17">
        <v>1</v>
      </c>
    </row>
    <row r="370" spans="1:26" ht="67.5" customHeight="1" x14ac:dyDescent="0.25">
      <c r="A370" s="71" t="s">
        <v>622</v>
      </c>
      <c r="B370" s="3" t="s">
        <v>64</v>
      </c>
      <c r="C370" s="102">
        <v>118</v>
      </c>
      <c r="D370" s="1" t="s">
        <v>542</v>
      </c>
      <c r="E370" s="105"/>
      <c r="F370" s="3" t="s">
        <v>0</v>
      </c>
      <c r="H370">
        <v>1</v>
      </c>
      <c r="K370" t="s">
        <v>11</v>
      </c>
      <c r="L370" s="3" t="s">
        <v>101</v>
      </c>
      <c r="M370">
        <v>1</v>
      </c>
      <c r="R370" s="17" t="s">
        <v>11</v>
      </c>
      <c r="U370" s="17">
        <v>1</v>
      </c>
      <c r="X370" s="17">
        <v>1</v>
      </c>
    </row>
    <row r="371" spans="1:26" ht="67.5" customHeight="1" x14ac:dyDescent="0.25">
      <c r="A371" s="71" t="s">
        <v>622</v>
      </c>
      <c r="B371" s="3" t="s">
        <v>441</v>
      </c>
      <c r="C371" s="102">
        <v>74</v>
      </c>
      <c r="D371" s="1" t="s">
        <v>573</v>
      </c>
      <c r="E371" s="105"/>
      <c r="F371" s="3" t="s">
        <v>0</v>
      </c>
      <c r="J371">
        <v>1</v>
      </c>
      <c r="N371" s="3"/>
      <c r="R371" s="17" t="s">
        <v>11</v>
      </c>
      <c r="U371" s="17">
        <v>1</v>
      </c>
      <c r="V371" s="17">
        <v>1</v>
      </c>
      <c r="W371" s="17">
        <v>1</v>
      </c>
      <c r="X371" s="17">
        <v>1</v>
      </c>
      <c r="Y371" s="17">
        <v>1</v>
      </c>
      <c r="Z371" s="17">
        <v>1</v>
      </c>
    </row>
    <row r="372" spans="1:26" ht="67.5" customHeight="1" x14ac:dyDescent="0.25">
      <c r="A372" s="71" t="s">
        <v>622</v>
      </c>
      <c r="B372" s="3" t="s">
        <v>441</v>
      </c>
      <c r="C372" s="102">
        <v>76</v>
      </c>
      <c r="D372" s="1" t="s">
        <v>575</v>
      </c>
      <c r="E372" s="105"/>
      <c r="F372" s="3" t="s">
        <v>0</v>
      </c>
      <c r="J372">
        <v>1</v>
      </c>
      <c r="N372" s="3"/>
      <c r="R372" s="17" t="s">
        <v>11</v>
      </c>
      <c r="U372" s="17">
        <v>1</v>
      </c>
      <c r="V372" s="17">
        <v>1</v>
      </c>
      <c r="W372" s="17">
        <v>1</v>
      </c>
      <c r="X372" s="17">
        <v>1</v>
      </c>
      <c r="Y372" s="17">
        <v>1</v>
      </c>
      <c r="Z372" s="17">
        <v>1</v>
      </c>
    </row>
    <row r="373" spans="1:26" ht="45" x14ac:dyDescent="0.25">
      <c r="A373" s="71" t="s">
        <v>622</v>
      </c>
      <c r="B373" s="3" t="s">
        <v>441</v>
      </c>
      <c r="C373" s="102">
        <v>88</v>
      </c>
      <c r="D373" s="1" t="s">
        <v>576</v>
      </c>
      <c r="E373" s="105"/>
      <c r="F373" s="3" t="s">
        <v>0</v>
      </c>
      <c r="J373">
        <v>1</v>
      </c>
      <c r="N373" s="3"/>
      <c r="R373" s="17" t="s">
        <v>11</v>
      </c>
      <c r="U373" s="17">
        <v>1</v>
      </c>
      <c r="V373" s="17">
        <v>1</v>
      </c>
      <c r="W373" s="17">
        <v>1</v>
      </c>
      <c r="X373" s="17">
        <v>1</v>
      </c>
      <c r="Y373" s="17">
        <v>1</v>
      </c>
      <c r="Z373" s="17">
        <v>1</v>
      </c>
    </row>
    <row r="374" spans="1:26" ht="45" x14ac:dyDescent="0.25">
      <c r="A374" s="71" t="s">
        <v>622</v>
      </c>
      <c r="B374" s="3" t="s">
        <v>104</v>
      </c>
      <c r="C374" s="102">
        <v>153</v>
      </c>
      <c r="D374" s="1" t="s">
        <v>547</v>
      </c>
      <c r="E374" s="105"/>
      <c r="F374" s="3" t="s">
        <v>0</v>
      </c>
      <c r="J374">
        <v>1</v>
      </c>
    </row>
    <row r="375" spans="1:26" ht="45" x14ac:dyDescent="0.25">
      <c r="A375" s="71" t="s">
        <v>622</v>
      </c>
      <c r="B375" s="3" t="s">
        <v>104</v>
      </c>
      <c r="C375" s="102">
        <v>208</v>
      </c>
      <c r="D375" s="1" t="s">
        <v>548</v>
      </c>
      <c r="E375" s="105"/>
      <c r="F375" s="3" t="s">
        <v>0</v>
      </c>
      <c r="H375">
        <v>1</v>
      </c>
      <c r="O375" s="1" t="s">
        <v>108</v>
      </c>
      <c r="P375">
        <v>1</v>
      </c>
    </row>
    <row r="376" spans="1:26" ht="75" x14ac:dyDescent="0.25">
      <c r="A376" s="71" t="s">
        <v>622</v>
      </c>
      <c r="B376" s="3" t="s">
        <v>442</v>
      </c>
      <c r="C376" s="102">
        <v>76</v>
      </c>
      <c r="D376" s="1" t="s">
        <v>285</v>
      </c>
      <c r="E376" s="105"/>
      <c r="F376" s="3" t="s">
        <v>0</v>
      </c>
      <c r="H376">
        <v>1</v>
      </c>
      <c r="O376" s="3" t="s">
        <v>286</v>
      </c>
      <c r="R376" s="17" t="s">
        <v>16</v>
      </c>
      <c r="U376" s="17">
        <v>1</v>
      </c>
      <c r="V376" s="17">
        <v>1</v>
      </c>
      <c r="X376" s="17">
        <v>1</v>
      </c>
      <c r="Y376" s="17">
        <v>1</v>
      </c>
      <c r="Z376" s="17">
        <v>1</v>
      </c>
    </row>
    <row r="377" spans="1:26" ht="75" x14ac:dyDescent="0.25">
      <c r="A377" s="71" t="s">
        <v>622</v>
      </c>
      <c r="B377" s="3" t="s">
        <v>442</v>
      </c>
      <c r="C377" s="102">
        <v>77</v>
      </c>
      <c r="D377" s="1" t="s">
        <v>287</v>
      </c>
      <c r="E377" s="105"/>
      <c r="F377" s="3" t="s">
        <v>0</v>
      </c>
      <c r="J377">
        <v>1</v>
      </c>
    </row>
    <row r="378" spans="1:26" ht="45" x14ac:dyDescent="0.25">
      <c r="A378" s="71" t="s">
        <v>622</v>
      </c>
      <c r="B378" s="3" t="s">
        <v>443</v>
      </c>
      <c r="C378" s="102">
        <v>4</v>
      </c>
      <c r="D378" s="1" t="s">
        <v>288</v>
      </c>
      <c r="E378" s="105"/>
      <c r="F378" s="3" t="s">
        <v>0</v>
      </c>
      <c r="J378">
        <v>1</v>
      </c>
    </row>
    <row r="379" spans="1:26" ht="75" x14ac:dyDescent="0.25">
      <c r="A379" s="71" t="s">
        <v>622</v>
      </c>
      <c r="B379" s="3" t="s">
        <v>443</v>
      </c>
      <c r="C379" s="102">
        <v>75</v>
      </c>
      <c r="D379" s="1" t="s">
        <v>290</v>
      </c>
      <c r="E379" s="105"/>
      <c r="F379" s="3" t="s">
        <v>0</v>
      </c>
      <c r="J379">
        <v>1</v>
      </c>
    </row>
    <row r="380" spans="1:26" ht="60" x14ac:dyDescent="0.25">
      <c r="A380" s="71" t="s">
        <v>622</v>
      </c>
      <c r="B380" s="3" t="s">
        <v>444</v>
      </c>
      <c r="C380" s="102">
        <v>11</v>
      </c>
      <c r="D380" s="1" t="s">
        <v>295</v>
      </c>
      <c r="E380" s="105"/>
      <c r="F380" s="3" t="s">
        <v>0</v>
      </c>
      <c r="J380">
        <v>1</v>
      </c>
    </row>
    <row r="381" spans="1:26" ht="45" x14ac:dyDescent="0.25">
      <c r="A381" s="71" t="s">
        <v>622</v>
      </c>
      <c r="B381" s="3" t="s">
        <v>444</v>
      </c>
      <c r="C381" s="102">
        <v>14</v>
      </c>
      <c r="D381" s="1" t="s">
        <v>297</v>
      </c>
      <c r="E381" s="105"/>
      <c r="F381" s="3" t="s">
        <v>0</v>
      </c>
      <c r="J381">
        <v>1</v>
      </c>
    </row>
    <row r="382" spans="1:26" ht="75" x14ac:dyDescent="0.25">
      <c r="A382" s="71" t="s">
        <v>622</v>
      </c>
      <c r="B382" s="3" t="s">
        <v>299</v>
      </c>
      <c r="C382" s="102">
        <v>109</v>
      </c>
      <c r="D382" s="1" t="s">
        <v>301</v>
      </c>
      <c r="E382" s="105"/>
      <c r="F382" s="3" t="s">
        <v>0</v>
      </c>
      <c r="H382">
        <v>1</v>
      </c>
      <c r="K382" t="s">
        <v>16</v>
      </c>
      <c r="L382" s="3" t="s">
        <v>302</v>
      </c>
      <c r="R382" s="17" t="s">
        <v>16</v>
      </c>
      <c r="T382" s="17">
        <v>1</v>
      </c>
      <c r="U382" s="17">
        <v>1</v>
      </c>
      <c r="V382" s="17">
        <v>1</v>
      </c>
      <c r="W382" s="17">
        <v>1</v>
      </c>
      <c r="X382" s="17">
        <v>1</v>
      </c>
      <c r="Y382" s="17">
        <v>1</v>
      </c>
      <c r="Z382" s="17">
        <v>1</v>
      </c>
    </row>
    <row r="383" spans="1:26" ht="90" x14ac:dyDescent="0.25">
      <c r="A383" s="71" t="s">
        <v>622</v>
      </c>
      <c r="B383" s="3" t="s">
        <v>303</v>
      </c>
      <c r="C383" s="102">
        <v>14</v>
      </c>
      <c r="D383" s="1" t="s">
        <v>308</v>
      </c>
      <c r="E383" s="105"/>
      <c r="F383" s="3" t="s">
        <v>0</v>
      </c>
      <c r="H383">
        <v>1</v>
      </c>
      <c r="K383" t="s">
        <v>11</v>
      </c>
      <c r="L383" s="3" t="s">
        <v>309</v>
      </c>
      <c r="R383" s="17" t="s">
        <v>11</v>
      </c>
      <c r="T383" s="17">
        <v>1</v>
      </c>
      <c r="U383" s="17">
        <v>1</v>
      </c>
      <c r="V383" s="17">
        <v>1</v>
      </c>
      <c r="X383" s="17">
        <v>1</v>
      </c>
      <c r="Y383" s="17">
        <v>1</v>
      </c>
      <c r="Z383" s="17">
        <v>1</v>
      </c>
    </row>
    <row r="384" spans="1:26" ht="45" x14ac:dyDescent="0.25">
      <c r="A384" s="71" t="s">
        <v>622</v>
      </c>
      <c r="B384" s="3" t="s">
        <v>303</v>
      </c>
      <c r="C384" s="102">
        <v>37</v>
      </c>
      <c r="D384" s="1" t="s">
        <v>312</v>
      </c>
      <c r="E384" s="108"/>
      <c r="F384" s="3" t="s">
        <v>0</v>
      </c>
      <c r="H384">
        <v>1</v>
      </c>
      <c r="K384" t="s">
        <v>11</v>
      </c>
      <c r="L384" s="3" t="s">
        <v>313</v>
      </c>
      <c r="R384" s="17" t="s">
        <v>11</v>
      </c>
      <c r="T384" s="17">
        <v>1</v>
      </c>
      <c r="U384" s="17">
        <v>1</v>
      </c>
      <c r="V384" s="17">
        <v>1</v>
      </c>
      <c r="W384" s="17">
        <v>1</v>
      </c>
      <c r="X384" s="17">
        <v>1</v>
      </c>
      <c r="Y384" s="17">
        <v>1</v>
      </c>
      <c r="Z384" s="17">
        <v>1</v>
      </c>
    </row>
    <row r="385" spans="1:26" ht="60" x14ac:dyDescent="0.25">
      <c r="A385" s="71" t="s">
        <v>622</v>
      </c>
      <c r="B385" s="3" t="s">
        <v>303</v>
      </c>
      <c r="C385" s="102">
        <v>38</v>
      </c>
      <c r="D385" s="1" t="s">
        <v>315</v>
      </c>
      <c r="E385" s="108"/>
      <c r="F385" s="3" t="s">
        <v>0</v>
      </c>
      <c r="H385">
        <v>1</v>
      </c>
      <c r="K385" t="s">
        <v>11</v>
      </c>
      <c r="L385" s="3" t="s">
        <v>316</v>
      </c>
      <c r="R385" s="17" t="s">
        <v>11</v>
      </c>
      <c r="T385" s="17">
        <v>1</v>
      </c>
      <c r="U385" s="17">
        <v>1</v>
      </c>
      <c r="V385" s="17">
        <v>1</v>
      </c>
      <c r="X385" s="17">
        <v>1</v>
      </c>
      <c r="Y385" s="17">
        <v>1</v>
      </c>
      <c r="Z385" s="17">
        <v>1</v>
      </c>
    </row>
    <row r="386" spans="1:26" ht="45" x14ac:dyDescent="0.25">
      <c r="A386" s="71" t="s">
        <v>622</v>
      </c>
      <c r="B386" s="3" t="s">
        <v>303</v>
      </c>
      <c r="C386" s="102">
        <v>39</v>
      </c>
      <c r="D386" s="1" t="s">
        <v>317</v>
      </c>
      <c r="E386" s="105"/>
      <c r="F386" s="3" t="s">
        <v>0</v>
      </c>
      <c r="H386">
        <v>1</v>
      </c>
      <c r="K386" t="s">
        <v>11</v>
      </c>
      <c r="L386" s="3" t="s">
        <v>309</v>
      </c>
      <c r="R386" s="17" t="s">
        <v>11</v>
      </c>
      <c r="T386" s="17">
        <v>1</v>
      </c>
      <c r="U386" s="17">
        <v>1</v>
      </c>
      <c r="V386" s="17">
        <v>1</v>
      </c>
      <c r="W386" s="17">
        <v>1</v>
      </c>
      <c r="X386" s="17">
        <v>1</v>
      </c>
      <c r="Y386" s="17">
        <v>1</v>
      </c>
      <c r="Z386" s="17">
        <v>1</v>
      </c>
    </row>
    <row r="387" spans="1:26" ht="30" x14ac:dyDescent="0.25">
      <c r="A387" s="71" t="s">
        <v>622</v>
      </c>
      <c r="B387" s="3" t="s">
        <v>303</v>
      </c>
      <c r="C387" s="102">
        <v>46</v>
      </c>
      <c r="D387" s="1" t="s">
        <v>320</v>
      </c>
      <c r="E387" s="105"/>
      <c r="F387" s="3" t="s">
        <v>0</v>
      </c>
      <c r="J387">
        <v>1</v>
      </c>
    </row>
    <row r="388" spans="1:26" ht="30" x14ac:dyDescent="0.25">
      <c r="A388" s="71" t="s">
        <v>622</v>
      </c>
      <c r="B388" s="3" t="s">
        <v>303</v>
      </c>
      <c r="C388" s="102">
        <v>53</v>
      </c>
      <c r="D388" s="1" t="s">
        <v>321</v>
      </c>
      <c r="E388" s="105"/>
      <c r="F388" s="3" t="s">
        <v>0</v>
      </c>
      <c r="H388">
        <v>1</v>
      </c>
      <c r="O388" s="3" t="s">
        <v>322</v>
      </c>
    </row>
    <row r="389" spans="1:26" ht="60" x14ac:dyDescent="0.25">
      <c r="A389" s="71" t="s">
        <v>622</v>
      </c>
      <c r="B389" s="3" t="s">
        <v>303</v>
      </c>
      <c r="C389" s="102">
        <v>57</v>
      </c>
      <c r="D389" s="1" t="s">
        <v>324</v>
      </c>
      <c r="E389" s="105"/>
      <c r="F389" s="3" t="s">
        <v>0</v>
      </c>
      <c r="H389">
        <v>1</v>
      </c>
      <c r="K389" t="s">
        <v>11</v>
      </c>
      <c r="L389" s="3" t="s">
        <v>486</v>
      </c>
      <c r="M389">
        <v>1</v>
      </c>
      <c r="R389" s="17" t="s">
        <v>11</v>
      </c>
      <c r="T389" s="17">
        <v>1</v>
      </c>
      <c r="U389" s="17">
        <v>1</v>
      </c>
      <c r="V389" s="17">
        <v>1</v>
      </c>
      <c r="W389" s="17">
        <v>1</v>
      </c>
      <c r="X389" s="17">
        <v>1</v>
      </c>
      <c r="Y389" s="17">
        <v>1</v>
      </c>
      <c r="Z389" s="17">
        <v>1</v>
      </c>
    </row>
    <row r="390" spans="1:26" ht="75" x14ac:dyDescent="0.25">
      <c r="A390" s="71" t="s">
        <v>622</v>
      </c>
      <c r="B390" s="3" t="s">
        <v>326</v>
      </c>
      <c r="C390" s="102">
        <v>1</v>
      </c>
      <c r="D390" s="1" t="s">
        <v>327</v>
      </c>
      <c r="E390" s="105"/>
      <c r="F390" s="3" t="s">
        <v>0</v>
      </c>
      <c r="J390">
        <v>1</v>
      </c>
      <c r="P390">
        <v>1</v>
      </c>
    </row>
    <row r="391" spans="1:26" ht="75" x14ac:dyDescent="0.25">
      <c r="A391" s="71" t="s">
        <v>622</v>
      </c>
      <c r="B391" s="3" t="s">
        <v>326</v>
      </c>
      <c r="C391" s="102">
        <v>140</v>
      </c>
      <c r="D391" s="1" t="s">
        <v>332</v>
      </c>
      <c r="E391" s="105"/>
      <c r="F391" s="3" t="s">
        <v>0</v>
      </c>
      <c r="H391">
        <v>1</v>
      </c>
      <c r="K391" t="s">
        <v>11</v>
      </c>
      <c r="L391" s="3" t="s">
        <v>333</v>
      </c>
      <c r="R391" s="17" t="s">
        <v>11</v>
      </c>
      <c r="T391" s="17">
        <v>1</v>
      </c>
      <c r="U391" s="17">
        <v>1</v>
      </c>
      <c r="V391" s="17">
        <v>1</v>
      </c>
      <c r="X391" s="17">
        <v>1</v>
      </c>
      <c r="Y391" s="17">
        <v>1</v>
      </c>
      <c r="Z391" s="17">
        <v>1</v>
      </c>
    </row>
    <row r="392" spans="1:26" ht="45" x14ac:dyDescent="0.25">
      <c r="A392" s="71" t="s">
        <v>622</v>
      </c>
      <c r="B392" s="3" t="s">
        <v>326</v>
      </c>
      <c r="C392" s="102">
        <v>143</v>
      </c>
      <c r="D392" s="1" t="s">
        <v>334</v>
      </c>
      <c r="E392" s="105"/>
      <c r="F392" s="3" t="s">
        <v>0</v>
      </c>
      <c r="J392">
        <v>1</v>
      </c>
      <c r="R392" s="17" t="s">
        <v>11</v>
      </c>
      <c r="U392" s="17">
        <v>1</v>
      </c>
      <c r="V392" s="17">
        <v>1</v>
      </c>
      <c r="X392" s="17">
        <v>1</v>
      </c>
      <c r="Y392" s="17">
        <v>1</v>
      </c>
      <c r="Z392" s="17">
        <v>1</v>
      </c>
    </row>
    <row r="393" spans="1:26" ht="60" x14ac:dyDescent="0.25">
      <c r="A393" s="71" t="s">
        <v>622</v>
      </c>
      <c r="B393" s="3" t="s">
        <v>326</v>
      </c>
      <c r="C393" s="102">
        <v>148</v>
      </c>
      <c r="D393" s="1" t="s">
        <v>335</v>
      </c>
      <c r="E393" s="105"/>
      <c r="F393" s="3" t="s">
        <v>0</v>
      </c>
      <c r="J393">
        <v>1</v>
      </c>
    </row>
    <row r="394" spans="1:26" ht="75" x14ac:dyDescent="0.25">
      <c r="A394" s="71" t="s">
        <v>622</v>
      </c>
      <c r="B394" s="3" t="s">
        <v>326</v>
      </c>
      <c r="C394" s="102">
        <v>151</v>
      </c>
      <c r="D394" s="1" t="s">
        <v>336</v>
      </c>
      <c r="E394" s="105" t="s">
        <v>18</v>
      </c>
      <c r="F394" s="3" t="s">
        <v>0</v>
      </c>
      <c r="H394">
        <v>1</v>
      </c>
      <c r="K394" t="s">
        <v>11</v>
      </c>
      <c r="L394" s="3" t="s">
        <v>337</v>
      </c>
      <c r="R394" s="17" t="s">
        <v>11</v>
      </c>
      <c r="T394" s="17">
        <v>1</v>
      </c>
      <c r="U394" s="17">
        <v>1</v>
      </c>
      <c r="V394" s="17">
        <v>1</v>
      </c>
      <c r="W394" s="17">
        <v>1</v>
      </c>
      <c r="X394" s="17">
        <v>1</v>
      </c>
      <c r="Y394" s="17">
        <v>1</v>
      </c>
      <c r="Z394" s="17">
        <v>1</v>
      </c>
    </row>
    <row r="395" spans="1:26" ht="45" x14ac:dyDescent="0.25">
      <c r="A395" s="71" t="s">
        <v>622</v>
      </c>
      <c r="B395" s="3" t="s">
        <v>338</v>
      </c>
      <c r="C395" s="102">
        <v>56</v>
      </c>
      <c r="D395" s="1" t="s">
        <v>340</v>
      </c>
      <c r="E395" s="105"/>
      <c r="F395" s="3" t="s">
        <v>0</v>
      </c>
      <c r="J395">
        <v>1</v>
      </c>
      <c r="R395" s="17" t="s">
        <v>11</v>
      </c>
      <c r="U395" s="17">
        <v>1</v>
      </c>
      <c r="V395" s="17">
        <v>1</v>
      </c>
      <c r="W395" s="17">
        <v>1</v>
      </c>
      <c r="X395" s="17">
        <v>1</v>
      </c>
      <c r="Y395" s="17">
        <v>1</v>
      </c>
      <c r="Z395" s="17">
        <v>1</v>
      </c>
    </row>
    <row r="396" spans="1:26" ht="45" x14ac:dyDescent="0.25">
      <c r="A396" s="71" t="s">
        <v>622</v>
      </c>
      <c r="B396" s="3" t="s">
        <v>338</v>
      </c>
      <c r="C396" s="102">
        <v>61</v>
      </c>
      <c r="D396" s="1" t="s">
        <v>341</v>
      </c>
      <c r="E396" s="105"/>
      <c r="F396" s="3" t="s">
        <v>0</v>
      </c>
      <c r="H396">
        <v>1</v>
      </c>
      <c r="K396" t="s">
        <v>11</v>
      </c>
      <c r="L396" s="3" t="s">
        <v>342</v>
      </c>
    </row>
    <row r="397" spans="1:26" ht="30" x14ac:dyDescent="0.25">
      <c r="A397" s="71" t="s">
        <v>622</v>
      </c>
      <c r="B397" s="3" t="s">
        <v>338</v>
      </c>
      <c r="C397" s="102">
        <v>62</v>
      </c>
      <c r="D397" s="1" t="s">
        <v>343</v>
      </c>
      <c r="E397" s="105"/>
      <c r="F397" s="3" t="s">
        <v>0</v>
      </c>
      <c r="J397">
        <v>1</v>
      </c>
    </row>
    <row r="398" spans="1:26" ht="60" x14ac:dyDescent="0.25">
      <c r="A398" s="71" t="s">
        <v>622</v>
      </c>
      <c r="B398" s="3" t="s">
        <v>338</v>
      </c>
      <c r="C398" s="102">
        <v>63</v>
      </c>
      <c r="D398" s="1" t="s">
        <v>344</v>
      </c>
      <c r="E398" s="105"/>
      <c r="F398" s="3" t="s">
        <v>0</v>
      </c>
      <c r="H398">
        <v>1</v>
      </c>
      <c r="O398" s="1" t="s">
        <v>345</v>
      </c>
    </row>
    <row r="399" spans="1:26" ht="60" x14ac:dyDescent="0.25">
      <c r="A399" s="71" t="s">
        <v>622</v>
      </c>
      <c r="B399" s="3" t="s">
        <v>346</v>
      </c>
      <c r="C399" s="102">
        <v>43</v>
      </c>
      <c r="D399" s="1" t="s">
        <v>350</v>
      </c>
      <c r="E399" s="105"/>
      <c r="F399" s="3" t="s">
        <v>0</v>
      </c>
      <c r="J399">
        <v>1</v>
      </c>
    </row>
    <row r="400" spans="1:26" ht="45" x14ac:dyDescent="0.25">
      <c r="A400" s="71" t="s">
        <v>622</v>
      </c>
      <c r="B400" s="3" t="s">
        <v>354</v>
      </c>
      <c r="C400" s="102">
        <v>122</v>
      </c>
      <c r="D400" s="1" t="s">
        <v>362</v>
      </c>
      <c r="E400" s="105"/>
      <c r="F400" s="3" t="s">
        <v>0</v>
      </c>
      <c r="H400">
        <v>1</v>
      </c>
      <c r="K400" t="s">
        <v>11</v>
      </c>
      <c r="L400" s="3" t="s">
        <v>363</v>
      </c>
      <c r="R400" s="17" t="s">
        <v>11</v>
      </c>
      <c r="T400" s="17">
        <v>1</v>
      </c>
      <c r="U400" s="17">
        <v>1</v>
      </c>
      <c r="V400" s="17">
        <v>1</v>
      </c>
      <c r="W400" s="17">
        <v>1</v>
      </c>
      <c r="X400" s="17">
        <v>1</v>
      </c>
      <c r="Y400" s="17">
        <v>1</v>
      </c>
      <c r="Z400" s="17">
        <v>1</v>
      </c>
    </row>
    <row r="401" spans="1:26" ht="45" x14ac:dyDescent="0.25">
      <c r="A401" s="71" t="s">
        <v>622</v>
      </c>
      <c r="B401" s="3" t="s">
        <v>364</v>
      </c>
      <c r="C401" s="102">
        <v>113</v>
      </c>
      <c r="D401" s="9" t="s">
        <v>368</v>
      </c>
      <c r="E401" s="105"/>
      <c r="F401" s="3" t="s">
        <v>0</v>
      </c>
      <c r="H401">
        <v>1</v>
      </c>
      <c r="K401" t="s">
        <v>11</v>
      </c>
      <c r="L401" s="3" t="s">
        <v>363</v>
      </c>
      <c r="R401" s="17" t="s">
        <v>11</v>
      </c>
      <c r="T401" s="17">
        <v>1</v>
      </c>
      <c r="U401" s="17">
        <v>1</v>
      </c>
      <c r="V401" s="17">
        <v>1</v>
      </c>
      <c r="W401" s="17">
        <v>1</v>
      </c>
      <c r="X401" s="17">
        <v>1</v>
      </c>
      <c r="Y401" s="17">
        <v>1</v>
      </c>
      <c r="Z401" s="17">
        <v>1</v>
      </c>
    </row>
    <row r="402" spans="1:26" ht="60" x14ac:dyDescent="0.25">
      <c r="A402" s="71" t="s">
        <v>622</v>
      </c>
      <c r="B402" s="3" t="s">
        <v>369</v>
      </c>
      <c r="C402" s="102">
        <v>79</v>
      </c>
      <c r="D402" s="1" t="s">
        <v>377</v>
      </c>
      <c r="E402" s="107" t="s">
        <v>371</v>
      </c>
      <c r="F402" s="3" t="s">
        <v>0</v>
      </c>
      <c r="J402">
        <v>1</v>
      </c>
      <c r="R402" s="17" t="s">
        <v>11</v>
      </c>
      <c r="U402" s="17">
        <v>1</v>
      </c>
      <c r="V402" s="17">
        <v>1</v>
      </c>
      <c r="X402" s="17">
        <v>1</v>
      </c>
      <c r="Y402" s="17">
        <v>1</v>
      </c>
      <c r="Z402" s="17">
        <v>1</v>
      </c>
    </row>
    <row r="403" spans="1:26" ht="60" x14ac:dyDescent="0.25">
      <c r="A403" s="71" t="s">
        <v>622</v>
      </c>
      <c r="B403" s="3" t="s">
        <v>381</v>
      </c>
      <c r="C403" s="102">
        <v>119</v>
      </c>
      <c r="D403" s="1" t="s">
        <v>383</v>
      </c>
      <c r="E403" s="105"/>
      <c r="F403" s="3" t="s">
        <v>0</v>
      </c>
      <c r="H403">
        <v>1</v>
      </c>
      <c r="K403" t="s">
        <v>11</v>
      </c>
      <c r="L403" s="3" t="s">
        <v>384</v>
      </c>
    </row>
    <row r="404" spans="1:26" ht="30" x14ac:dyDescent="0.25">
      <c r="A404" s="71" t="s">
        <v>622</v>
      </c>
      <c r="B404" s="3" t="s">
        <v>445</v>
      </c>
      <c r="C404" s="102">
        <v>28</v>
      </c>
      <c r="D404" s="1" t="s">
        <v>389</v>
      </c>
      <c r="E404" s="105"/>
      <c r="F404" s="3" t="s">
        <v>0</v>
      </c>
      <c r="J404">
        <v>1</v>
      </c>
      <c r="R404" s="17" t="s">
        <v>11</v>
      </c>
      <c r="U404" s="17">
        <v>1</v>
      </c>
      <c r="V404" s="17">
        <v>1</v>
      </c>
      <c r="W404" s="17">
        <v>1</v>
      </c>
      <c r="X404" s="17">
        <v>1</v>
      </c>
      <c r="Y404" s="17">
        <v>1</v>
      </c>
      <c r="Z404" s="17">
        <v>1</v>
      </c>
    </row>
    <row r="405" spans="1:26" ht="45" x14ac:dyDescent="0.25">
      <c r="A405" s="71" t="s">
        <v>622</v>
      </c>
      <c r="B405" s="3" t="s">
        <v>446</v>
      </c>
      <c r="C405" s="102">
        <v>2</v>
      </c>
      <c r="D405" s="1" t="s">
        <v>392</v>
      </c>
      <c r="E405" s="105"/>
      <c r="F405" s="3" t="s">
        <v>0</v>
      </c>
      <c r="J405">
        <v>1</v>
      </c>
    </row>
    <row r="406" spans="1:26" ht="60" x14ac:dyDescent="0.25">
      <c r="A406" s="71" t="s">
        <v>622</v>
      </c>
      <c r="B406" s="3" t="s">
        <v>448</v>
      </c>
      <c r="C406" s="102">
        <v>103</v>
      </c>
      <c r="D406" s="1" t="s">
        <v>404</v>
      </c>
      <c r="E406" s="105" t="s">
        <v>45</v>
      </c>
      <c r="F406" s="3" t="s">
        <v>0</v>
      </c>
      <c r="J406">
        <v>1</v>
      </c>
    </row>
    <row r="407" spans="1:26" ht="75" x14ac:dyDescent="0.25">
      <c r="A407" s="71" t="s">
        <v>622</v>
      </c>
      <c r="B407" s="3" t="s">
        <v>448</v>
      </c>
      <c r="C407" s="102">
        <v>134</v>
      </c>
      <c r="D407" s="1" t="s">
        <v>405</v>
      </c>
      <c r="E407" s="105" t="s">
        <v>406</v>
      </c>
      <c r="F407" s="3" t="s">
        <v>0</v>
      </c>
      <c r="J407">
        <v>1</v>
      </c>
    </row>
    <row r="408" spans="1:26" ht="45" x14ac:dyDescent="0.25">
      <c r="A408" s="71" t="s">
        <v>622</v>
      </c>
      <c r="B408" s="3" t="s">
        <v>448</v>
      </c>
      <c r="C408" s="102">
        <v>144</v>
      </c>
      <c r="D408" s="1" t="s">
        <v>409</v>
      </c>
      <c r="E408" s="105"/>
      <c r="F408" s="3" t="s">
        <v>0</v>
      </c>
      <c r="J408">
        <v>1</v>
      </c>
    </row>
    <row r="409" spans="1:26" ht="30" x14ac:dyDescent="0.25">
      <c r="A409" s="71" t="s">
        <v>622</v>
      </c>
      <c r="B409" s="3" t="s">
        <v>449</v>
      </c>
      <c r="C409" s="102">
        <v>58</v>
      </c>
      <c r="D409" s="9" t="s">
        <v>411</v>
      </c>
      <c r="E409" s="105"/>
      <c r="F409" s="3" t="s">
        <v>0</v>
      </c>
      <c r="J409">
        <v>1</v>
      </c>
    </row>
    <row r="410" spans="1:26" ht="60" x14ac:dyDescent="0.25">
      <c r="A410" s="71" t="s">
        <v>622</v>
      </c>
      <c r="B410" s="3" t="s">
        <v>450</v>
      </c>
      <c r="C410" s="102">
        <v>3</v>
      </c>
      <c r="D410" s="9" t="s">
        <v>412</v>
      </c>
      <c r="E410" s="105"/>
      <c r="F410" s="3" t="s">
        <v>0</v>
      </c>
      <c r="H410">
        <v>1</v>
      </c>
      <c r="K410" t="s">
        <v>77</v>
      </c>
      <c r="L410" s="3" t="s">
        <v>413</v>
      </c>
      <c r="M410">
        <v>1</v>
      </c>
    </row>
    <row r="411" spans="1:26" ht="45" x14ac:dyDescent="0.25">
      <c r="A411" s="71" t="s">
        <v>622</v>
      </c>
      <c r="B411" s="3" t="s">
        <v>450</v>
      </c>
      <c r="C411" s="102">
        <v>4</v>
      </c>
      <c r="D411" s="9" t="s">
        <v>414</v>
      </c>
      <c r="E411" s="105"/>
      <c r="F411" s="3" t="s">
        <v>0</v>
      </c>
      <c r="H411">
        <v>1</v>
      </c>
      <c r="L411" s="3" t="s">
        <v>415</v>
      </c>
      <c r="M411">
        <v>1</v>
      </c>
    </row>
    <row r="412" spans="1:26" ht="45" x14ac:dyDescent="0.25">
      <c r="A412" s="71" t="s">
        <v>622</v>
      </c>
      <c r="B412" s="3" t="s">
        <v>450</v>
      </c>
      <c r="C412" s="102">
        <v>95</v>
      </c>
      <c r="D412" s="9" t="s">
        <v>420</v>
      </c>
      <c r="E412" s="105"/>
      <c r="F412" s="3" t="s">
        <v>0</v>
      </c>
      <c r="H412">
        <v>1</v>
      </c>
      <c r="K412" t="s">
        <v>77</v>
      </c>
      <c r="L412" s="3" t="s">
        <v>415</v>
      </c>
    </row>
    <row r="413" spans="1:26" ht="75" x14ac:dyDescent="0.25">
      <c r="A413" s="71" t="s">
        <v>622</v>
      </c>
      <c r="B413" s="3" t="s">
        <v>450</v>
      </c>
      <c r="C413" s="102">
        <v>101</v>
      </c>
      <c r="D413" s="9" t="s">
        <v>421</v>
      </c>
      <c r="E413" s="105"/>
      <c r="F413" s="3" t="s">
        <v>0</v>
      </c>
      <c r="J413">
        <v>1</v>
      </c>
      <c r="R413" s="17" t="s">
        <v>11</v>
      </c>
      <c r="U413" s="17">
        <v>1</v>
      </c>
      <c r="V413" s="17">
        <v>1</v>
      </c>
      <c r="W413" s="17">
        <v>1</v>
      </c>
      <c r="X413" s="17">
        <v>1</v>
      </c>
      <c r="Y413" s="17">
        <v>1</v>
      </c>
      <c r="Z413" s="17">
        <v>1</v>
      </c>
    </row>
    <row r="414" spans="1:26" ht="45" x14ac:dyDescent="0.25">
      <c r="A414" s="71" t="s">
        <v>622</v>
      </c>
      <c r="B414" s="3" t="s">
        <v>451</v>
      </c>
      <c r="C414" s="102">
        <v>9</v>
      </c>
      <c r="D414" s="1" t="s">
        <v>423</v>
      </c>
      <c r="E414" s="105"/>
      <c r="F414" s="3" t="s">
        <v>0</v>
      </c>
      <c r="H414">
        <v>1</v>
      </c>
      <c r="K414" t="s">
        <v>11</v>
      </c>
      <c r="L414" s="3" t="s">
        <v>424</v>
      </c>
      <c r="P414">
        <v>1</v>
      </c>
    </row>
    <row r="415" spans="1:26" ht="30" x14ac:dyDescent="0.25">
      <c r="A415" s="71" t="s">
        <v>622</v>
      </c>
      <c r="B415" s="3" t="s">
        <v>451</v>
      </c>
      <c r="C415" s="102">
        <v>154</v>
      </c>
      <c r="D415" s="1" t="s">
        <v>426</v>
      </c>
      <c r="E415" s="105"/>
      <c r="F415" s="3" t="s">
        <v>0</v>
      </c>
      <c r="J415">
        <v>1</v>
      </c>
      <c r="R415" s="17" t="s">
        <v>11</v>
      </c>
      <c r="U415" s="17">
        <v>1</v>
      </c>
      <c r="V415" s="17">
        <v>1</v>
      </c>
      <c r="W415" s="17">
        <v>1</v>
      </c>
      <c r="X415" s="17">
        <v>1</v>
      </c>
      <c r="Y415" s="17">
        <v>1</v>
      </c>
      <c r="Z415" s="17">
        <v>1</v>
      </c>
    </row>
    <row r="416" spans="1:26" ht="75" x14ac:dyDescent="0.25">
      <c r="A416" s="71" t="s">
        <v>622</v>
      </c>
      <c r="B416" s="3" t="s">
        <v>451</v>
      </c>
      <c r="C416" s="102">
        <v>158</v>
      </c>
      <c r="D416" s="1" t="s">
        <v>427</v>
      </c>
      <c r="E416" s="105"/>
      <c r="F416" s="3" t="s">
        <v>0</v>
      </c>
      <c r="H416">
        <v>1</v>
      </c>
      <c r="K416" t="s">
        <v>11</v>
      </c>
      <c r="L416" s="3" t="s">
        <v>428</v>
      </c>
    </row>
    <row r="417" spans="1:26" ht="45" x14ac:dyDescent="0.25">
      <c r="A417" s="71" t="s">
        <v>622</v>
      </c>
      <c r="B417" s="3" t="s">
        <v>451</v>
      </c>
      <c r="C417" s="102">
        <v>177</v>
      </c>
      <c r="D417" s="1" t="s">
        <v>429</v>
      </c>
      <c r="E417" s="105"/>
      <c r="F417" s="3" t="s">
        <v>0</v>
      </c>
      <c r="J417">
        <v>1</v>
      </c>
    </row>
    <row r="418" spans="1:26" ht="60" x14ac:dyDescent="0.25">
      <c r="A418" s="71" t="s">
        <v>622</v>
      </c>
      <c r="B418" s="3" t="s">
        <v>451</v>
      </c>
      <c r="C418" s="102">
        <v>180</v>
      </c>
      <c r="D418" s="1" t="s">
        <v>430</v>
      </c>
      <c r="E418" s="105"/>
      <c r="F418" s="3" t="s">
        <v>0</v>
      </c>
      <c r="J418">
        <v>1</v>
      </c>
      <c r="R418" s="17" t="s">
        <v>11</v>
      </c>
      <c r="U418" s="17">
        <v>1</v>
      </c>
      <c r="V418" s="17">
        <v>1</v>
      </c>
      <c r="X418" s="17">
        <v>1</v>
      </c>
      <c r="Y418" s="17">
        <v>1</v>
      </c>
      <c r="Z418" s="17">
        <v>1</v>
      </c>
    </row>
    <row r="419" spans="1:26" ht="30" x14ac:dyDescent="0.25">
      <c r="A419" s="71" t="s">
        <v>622</v>
      </c>
      <c r="B419" s="3" t="s">
        <v>451</v>
      </c>
      <c r="C419" s="102">
        <v>196</v>
      </c>
      <c r="D419" s="1" t="s">
        <v>431</v>
      </c>
      <c r="E419" s="105"/>
      <c r="F419" s="3" t="s">
        <v>0</v>
      </c>
      <c r="J419">
        <v>1</v>
      </c>
    </row>
    <row r="420" spans="1:26" ht="45" x14ac:dyDescent="0.25">
      <c r="A420" s="71" t="s">
        <v>622</v>
      </c>
      <c r="B420" s="3" t="s">
        <v>433</v>
      </c>
      <c r="C420" s="102">
        <v>169</v>
      </c>
      <c r="D420" s="1" t="s">
        <v>436</v>
      </c>
      <c r="E420" s="105" t="s">
        <v>52</v>
      </c>
      <c r="F420" s="3" t="s">
        <v>0</v>
      </c>
      <c r="J420">
        <v>1</v>
      </c>
    </row>
    <row r="421" spans="1:26" ht="45" x14ac:dyDescent="0.25">
      <c r="A421" s="71" t="s">
        <v>622</v>
      </c>
      <c r="B421" s="3" t="s">
        <v>433</v>
      </c>
      <c r="C421" s="102">
        <v>169</v>
      </c>
      <c r="D421" s="1" t="s">
        <v>436</v>
      </c>
      <c r="E421" s="105" t="s">
        <v>18</v>
      </c>
      <c r="F421" s="3" t="s">
        <v>0</v>
      </c>
      <c r="J421">
        <v>1</v>
      </c>
    </row>
    <row r="422" spans="1:26" ht="45" x14ac:dyDescent="0.25">
      <c r="A422" s="3" t="s">
        <v>623</v>
      </c>
      <c r="B422" s="3" t="s">
        <v>60</v>
      </c>
      <c r="C422" s="102">
        <v>23</v>
      </c>
      <c r="D422" s="1" t="s">
        <v>520</v>
      </c>
      <c r="E422" s="105" t="s">
        <v>52</v>
      </c>
      <c r="F422" s="3" t="s">
        <v>44</v>
      </c>
      <c r="H422">
        <v>1</v>
      </c>
      <c r="O422" s="3" t="s">
        <v>85</v>
      </c>
    </row>
    <row r="423" spans="1:26" ht="45" x14ac:dyDescent="0.25">
      <c r="A423" s="3" t="s">
        <v>623</v>
      </c>
      <c r="B423" s="3" t="s">
        <v>60</v>
      </c>
      <c r="C423" s="102">
        <v>63</v>
      </c>
      <c r="D423" s="1" t="s">
        <v>526</v>
      </c>
      <c r="E423" s="105" t="s">
        <v>55</v>
      </c>
      <c r="F423" s="3" t="s">
        <v>44</v>
      </c>
      <c r="J423">
        <v>1</v>
      </c>
    </row>
    <row r="424" spans="1:26" ht="30" x14ac:dyDescent="0.25">
      <c r="A424" s="3" t="s">
        <v>623</v>
      </c>
      <c r="B424" s="3" t="s">
        <v>60</v>
      </c>
      <c r="C424" s="102">
        <v>291</v>
      </c>
      <c r="D424" s="1" t="s">
        <v>529</v>
      </c>
      <c r="E424" s="105" t="s">
        <v>58</v>
      </c>
      <c r="F424" s="3" t="s">
        <v>44</v>
      </c>
      <c r="H424">
        <v>1</v>
      </c>
      <c r="K424" t="s">
        <v>5</v>
      </c>
      <c r="L424" s="3" t="s">
        <v>87</v>
      </c>
      <c r="R424" s="17" t="s">
        <v>5</v>
      </c>
      <c r="T424" s="17">
        <v>1</v>
      </c>
      <c r="U424" s="17">
        <v>1</v>
      </c>
      <c r="V424" s="17">
        <v>1</v>
      </c>
      <c r="W424" s="17">
        <v>1</v>
      </c>
      <c r="X424" s="17">
        <v>1</v>
      </c>
      <c r="Z424" s="17">
        <v>1</v>
      </c>
    </row>
    <row r="425" spans="1:26" ht="45" x14ac:dyDescent="0.25">
      <c r="A425" s="3" t="s">
        <v>623</v>
      </c>
      <c r="B425" s="3" t="s">
        <v>109</v>
      </c>
      <c r="C425" s="102">
        <v>9</v>
      </c>
      <c r="D425" s="1" t="s">
        <v>119</v>
      </c>
      <c r="E425" s="105" t="s">
        <v>120</v>
      </c>
      <c r="F425" s="3" t="s">
        <v>44</v>
      </c>
      <c r="H425">
        <v>1</v>
      </c>
      <c r="O425" s="1" t="s">
        <v>121</v>
      </c>
      <c r="P425">
        <v>1</v>
      </c>
    </row>
    <row r="426" spans="1:26" ht="75" x14ac:dyDescent="0.25">
      <c r="A426" s="3" t="s">
        <v>623</v>
      </c>
      <c r="B426" s="3" t="s">
        <v>109</v>
      </c>
      <c r="C426" s="102">
        <v>196</v>
      </c>
      <c r="D426" s="1" t="s">
        <v>226</v>
      </c>
      <c r="E426" s="105" t="s">
        <v>227</v>
      </c>
      <c r="F426" s="3" t="s">
        <v>44</v>
      </c>
      <c r="J426">
        <v>1</v>
      </c>
    </row>
  </sheetData>
  <autoFilter ref="A2:AG426"/>
  <mergeCells count="5">
    <mergeCell ref="G1:J1"/>
    <mergeCell ref="U1:W1"/>
    <mergeCell ref="X1:Z1"/>
    <mergeCell ref="AA1:AF1"/>
    <mergeCell ref="AG1:AI1"/>
  </mergeCells>
  <pageMargins left="0.70866141732283472" right="0.70866141732283472" top="0.78740157480314965" bottom="0.78740157480314965" header="0.31496062992125984" footer="0.31496062992125984"/>
  <pageSetup paperSize="9" scale="25" fitToHeight="0" orientation="landscape" r:id="rId1"/>
  <headerFooter>
    <oddHeader>&amp;LGold standard for novelty detection with evaluation.</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0"/>
  <sheetViews>
    <sheetView zoomScale="70" zoomScaleNormal="70" workbookViewId="0">
      <pane xSplit="4" ySplit="2" topLeftCell="E3" activePane="bottomRight" state="frozen"/>
      <selection pane="topRight" activeCell="E1" sqref="E1"/>
      <selection pane="bottomLeft" activeCell="A3" sqref="A3"/>
      <selection pane="bottomRight" activeCell="M1" sqref="M1"/>
    </sheetView>
  </sheetViews>
  <sheetFormatPr baseColWidth="10" defaultRowHeight="15" x14ac:dyDescent="0.25"/>
  <cols>
    <col min="1" max="1" width="5" customWidth="1"/>
    <col min="2" max="2" width="21" style="3" customWidth="1"/>
    <col min="3" max="3" width="4.7109375" customWidth="1"/>
    <col min="4" max="4" width="53.85546875" customWidth="1"/>
    <col min="5" max="5" width="15.7109375" style="28" customWidth="1"/>
    <col min="6" max="6" width="10.28515625" style="4" customWidth="1"/>
    <col min="7" max="7" width="8.5703125" style="11" customWidth="1"/>
    <col min="8" max="8" width="14.85546875" customWidth="1"/>
    <col min="9" max="9" width="12.5703125" customWidth="1"/>
    <col min="10" max="10" width="15" customWidth="1"/>
    <col min="11" max="11" width="7.7109375" customWidth="1"/>
    <col min="12" max="12" width="18.7109375" style="3" customWidth="1"/>
    <col min="13" max="13" width="12.42578125" customWidth="1"/>
    <col min="14" max="14" width="12.5703125" customWidth="1"/>
    <col min="15" max="15" width="22" style="1" customWidth="1"/>
    <col min="16" max="16" width="20.5703125" customWidth="1"/>
    <col min="17" max="17" width="10" style="21" customWidth="1"/>
    <col min="18" max="18" width="19.7109375" style="17" customWidth="1"/>
    <col min="19" max="19" width="11.28515625" style="17" customWidth="1"/>
    <col min="20" max="20" width="17.5703125" style="17" customWidth="1"/>
    <col min="21" max="21" width="11.85546875" style="17" customWidth="1"/>
    <col min="22" max="22" width="9.85546875" style="17" customWidth="1"/>
    <col min="23" max="23" width="10.5703125" style="17" customWidth="1"/>
    <col min="24" max="24" width="12.140625" style="17" customWidth="1"/>
    <col min="25" max="25" width="14.42578125" style="17" customWidth="1"/>
    <col min="26" max="27" width="15.7109375" style="17" customWidth="1"/>
    <col min="28" max="28" width="22.85546875" style="17" customWidth="1"/>
    <col min="29" max="29" width="18.7109375" style="17" customWidth="1"/>
    <col min="30" max="30" width="27.42578125" style="17" customWidth="1"/>
    <col min="31" max="31" width="15.7109375" style="17" customWidth="1"/>
    <col min="32" max="32" width="15.28515625" style="17" customWidth="1"/>
    <col min="33" max="34" width="11.42578125" style="4"/>
    <col min="35" max="35" width="21.85546875" style="60" customWidth="1"/>
  </cols>
  <sheetData>
    <row r="1" spans="1:35" s="66" customFormat="1" ht="69" customHeight="1" x14ac:dyDescent="0.25">
      <c r="B1" s="104"/>
      <c r="D1" s="65"/>
      <c r="E1" s="67"/>
      <c r="F1" s="67"/>
      <c r="G1" s="89" t="s">
        <v>790</v>
      </c>
      <c r="H1" s="90"/>
      <c r="I1" s="90"/>
      <c r="J1" s="91"/>
      <c r="L1" s="68"/>
      <c r="O1" s="68"/>
      <c r="Q1" s="62"/>
      <c r="R1" s="63"/>
      <c r="S1" s="69"/>
      <c r="T1" s="70"/>
      <c r="U1" s="92" t="s">
        <v>803</v>
      </c>
      <c r="V1" s="93"/>
      <c r="W1" s="94"/>
      <c r="X1" s="92" t="s">
        <v>809</v>
      </c>
      <c r="Y1" s="93"/>
      <c r="Z1" s="94"/>
      <c r="AA1" s="95" t="s">
        <v>810</v>
      </c>
      <c r="AB1" s="96"/>
      <c r="AC1" s="96"/>
      <c r="AD1" s="96"/>
      <c r="AE1" s="96"/>
      <c r="AF1" s="96"/>
      <c r="AG1" s="97" t="s">
        <v>887</v>
      </c>
      <c r="AH1" s="97"/>
      <c r="AI1" s="97"/>
    </row>
    <row r="2" spans="1:35" ht="182.25" customHeight="1" x14ac:dyDescent="0.25">
      <c r="A2" s="8"/>
      <c r="B2" s="8" t="s">
        <v>785</v>
      </c>
      <c r="C2" s="8" t="s">
        <v>786</v>
      </c>
      <c r="D2" s="2" t="s">
        <v>787</v>
      </c>
      <c r="E2" s="5" t="s">
        <v>788</v>
      </c>
      <c r="F2" s="5" t="s">
        <v>789</v>
      </c>
      <c r="G2" s="10"/>
      <c r="H2" s="6" t="s">
        <v>791</v>
      </c>
      <c r="I2" s="7" t="s">
        <v>792</v>
      </c>
      <c r="J2" s="7" t="s">
        <v>793</v>
      </c>
      <c r="K2" s="3" t="s">
        <v>794</v>
      </c>
      <c r="L2" s="3" t="s">
        <v>795</v>
      </c>
      <c r="M2" s="7" t="s">
        <v>796</v>
      </c>
      <c r="N2" s="3" t="s">
        <v>797</v>
      </c>
      <c r="O2" s="3" t="s">
        <v>798</v>
      </c>
      <c r="P2" s="3" t="s">
        <v>799</v>
      </c>
      <c r="Q2" s="22"/>
      <c r="R2" s="55" t="s">
        <v>800</v>
      </c>
      <c r="S2" s="13" t="s">
        <v>801</v>
      </c>
      <c r="T2" s="14" t="s">
        <v>802</v>
      </c>
      <c r="U2" s="12" t="s">
        <v>804</v>
      </c>
      <c r="V2" s="13" t="s">
        <v>805</v>
      </c>
      <c r="W2" s="14" t="s">
        <v>805</v>
      </c>
      <c r="X2" s="12" t="s">
        <v>806</v>
      </c>
      <c r="Y2" s="13" t="s">
        <v>807</v>
      </c>
      <c r="Z2" s="14" t="s">
        <v>808</v>
      </c>
      <c r="AA2" s="13" t="s">
        <v>811</v>
      </c>
      <c r="AB2" s="15" t="s">
        <v>812</v>
      </c>
      <c r="AC2" s="15" t="s">
        <v>813</v>
      </c>
      <c r="AD2" s="15" t="s">
        <v>814</v>
      </c>
      <c r="AE2" s="16" t="s">
        <v>815</v>
      </c>
      <c r="AF2" s="56" t="s">
        <v>816</v>
      </c>
      <c r="AG2" s="58" t="s">
        <v>878</v>
      </c>
      <c r="AH2" s="59" t="s">
        <v>879</v>
      </c>
      <c r="AI2" s="59" t="s">
        <v>882</v>
      </c>
    </row>
    <row r="3" spans="1:35" ht="45" x14ac:dyDescent="0.25">
      <c r="A3" s="23"/>
      <c r="B3" s="100" t="s">
        <v>10</v>
      </c>
      <c r="C3" s="23">
        <v>5</v>
      </c>
      <c r="D3" s="1" t="s">
        <v>848</v>
      </c>
      <c r="E3" s="29"/>
      <c r="F3" t="s">
        <v>0</v>
      </c>
      <c r="J3">
        <v>1</v>
      </c>
      <c r="AG3" s="4" t="s">
        <v>5</v>
      </c>
      <c r="AI3" s="60" t="s">
        <v>849</v>
      </c>
    </row>
    <row r="4" spans="1:35" ht="30" x14ac:dyDescent="0.25">
      <c r="A4" s="23"/>
      <c r="B4" s="100" t="s">
        <v>10</v>
      </c>
      <c r="C4" s="23">
        <v>41</v>
      </c>
      <c r="D4" s="24" t="s">
        <v>65</v>
      </c>
      <c r="E4" s="29"/>
      <c r="F4" t="s">
        <v>0</v>
      </c>
      <c r="H4">
        <v>1</v>
      </c>
      <c r="K4" t="s">
        <v>11</v>
      </c>
      <c r="L4" s="3" t="s">
        <v>459</v>
      </c>
      <c r="M4">
        <v>1</v>
      </c>
      <c r="R4" s="17" t="s">
        <v>11</v>
      </c>
      <c r="T4" s="17">
        <v>1</v>
      </c>
      <c r="U4" s="17">
        <v>1</v>
      </c>
      <c r="V4" s="17">
        <v>1</v>
      </c>
      <c r="W4" s="17">
        <v>1</v>
      </c>
      <c r="X4" s="17">
        <v>1</v>
      </c>
      <c r="Y4" s="17">
        <v>1</v>
      </c>
      <c r="Z4" s="17">
        <v>1</v>
      </c>
    </row>
    <row r="5" spans="1:35" ht="60" x14ac:dyDescent="0.25">
      <c r="A5" s="23"/>
      <c r="B5" s="100" t="s">
        <v>10</v>
      </c>
      <c r="C5" s="23">
        <v>41</v>
      </c>
      <c r="D5" s="24" t="s">
        <v>65</v>
      </c>
      <c r="E5" s="29"/>
      <c r="F5" t="s">
        <v>0</v>
      </c>
      <c r="H5">
        <v>1</v>
      </c>
      <c r="K5" t="s">
        <v>11</v>
      </c>
      <c r="L5" s="3" t="s">
        <v>66</v>
      </c>
      <c r="M5">
        <v>1</v>
      </c>
      <c r="P5">
        <v>1</v>
      </c>
      <c r="R5" s="17" t="s">
        <v>11</v>
      </c>
      <c r="T5" s="17">
        <v>1</v>
      </c>
      <c r="U5" s="17">
        <v>1</v>
      </c>
      <c r="V5" s="17">
        <v>1</v>
      </c>
      <c r="W5" s="17">
        <v>1</v>
      </c>
      <c r="X5" s="17">
        <v>1</v>
      </c>
      <c r="Y5" s="17">
        <v>1</v>
      </c>
      <c r="Z5" s="17">
        <v>1</v>
      </c>
    </row>
    <row r="6" spans="1:35" ht="45" x14ac:dyDescent="0.25">
      <c r="A6" s="23"/>
      <c r="B6" s="100" t="s">
        <v>10</v>
      </c>
      <c r="C6" s="23">
        <v>42</v>
      </c>
      <c r="D6" s="24" t="s">
        <v>8</v>
      </c>
      <c r="E6" s="29"/>
      <c r="F6" t="s">
        <v>0</v>
      </c>
      <c r="H6">
        <v>1</v>
      </c>
      <c r="K6" t="s">
        <v>11</v>
      </c>
      <c r="L6" s="3" t="s">
        <v>12</v>
      </c>
      <c r="M6">
        <v>1</v>
      </c>
      <c r="P6">
        <v>1</v>
      </c>
    </row>
    <row r="7" spans="1:35" ht="45" x14ac:dyDescent="0.25">
      <c r="A7" s="23"/>
      <c r="B7" s="100" t="s">
        <v>10</v>
      </c>
      <c r="C7" s="23">
        <v>43</v>
      </c>
      <c r="D7" s="24" t="s">
        <v>9</v>
      </c>
      <c r="E7" s="29"/>
      <c r="F7" t="s">
        <v>0</v>
      </c>
      <c r="H7">
        <v>1</v>
      </c>
      <c r="O7" s="1" t="s">
        <v>13</v>
      </c>
    </row>
    <row r="9" spans="1:35" ht="75" x14ac:dyDescent="0.25">
      <c r="A9" s="23"/>
      <c r="B9" s="3" t="s">
        <v>68</v>
      </c>
      <c r="C9">
        <v>1</v>
      </c>
      <c r="D9" s="1" t="s">
        <v>20</v>
      </c>
      <c r="E9" s="29"/>
      <c r="F9" t="s">
        <v>7</v>
      </c>
      <c r="I9">
        <v>1</v>
      </c>
      <c r="N9" s="1" t="s">
        <v>69</v>
      </c>
      <c r="P9">
        <v>1</v>
      </c>
    </row>
    <row r="10" spans="1:35" ht="45" customHeight="1" x14ac:dyDescent="0.25">
      <c r="B10" s="3" t="s">
        <v>68</v>
      </c>
      <c r="C10">
        <v>34</v>
      </c>
      <c r="D10" s="1" t="s">
        <v>460</v>
      </c>
      <c r="E10" s="29"/>
      <c r="F10" t="s">
        <v>7</v>
      </c>
    </row>
    <row r="11" spans="1:35" ht="45" x14ac:dyDescent="0.25">
      <c r="B11" s="3" t="s">
        <v>68</v>
      </c>
      <c r="C11">
        <v>46</v>
      </c>
      <c r="D11" s="1" t="s">
        <v>21</v>
      </c>
      <c r="E11" s="29"/>
      <c r="F11" t="s">
        <v>0</v>
      </c>
      <c r="J11">
        <v>1</v>
      </c>
      <c r="R11" s="17" t="s">
        <v>11</v>
      </c>
      <c r="U11" s="17">
        <v>1</v>
      </c>
      <c r="V11" s="17">
        <v>1</v>
      </c>
      <c r="W11" s="17">
        <v>1</v>
      </c>
      <c r="X11" s="17">
        <v>1</v>
      </c>
      <c r="Y11" s="17">
        <v>1</v>
      </c>
      <c r="Z11" s="17">
        <v>1</v>
      </c>
    </row>
    <row r="13" spans="1:35" ht="45" x14ac:dyDescent="0.25">
      <c r="A13" s="23"/>
      <c r="B13" s="3" t="s">
        <v>26</v>
      </c>
      <c r="C13">
        <v>1</v>
      </c>
      <c r="D13" s="1" t="s">
        <v>461</v>
      </c>
      <c r="E13" s="30"/>
      <c r="F13" s="23" t="s">
        <v>7</v>
      </c>
      <c r="I13">
        <v>1</v>
      </c>
      <c r="K13" t="s">
        <v>292</v>
      </c>
      <c r="L13" s="3" t="s">
        <v>462</v>
      </c>
      <c r="P13" t="s">
        <v>466</v>
      </c>
      <c r="R13" s="17" t="s">
        <v>292</v>
      </c>
      <c r="T13" s="17">
        <v>1</v>
      </c>
      <c r="U13" s="17">
        <v>1</v>
      </c>
      <c r="V13" s="17">
        <v>1</v>
      </c>
      <c r="W13" s="17">
        <v>1</v>
      </c>
      <c r="X13" s="17">
        <v>1</v>
      </c>
      <c r="Y13" s="17">
        <v>1</v>
      </c>
      <c r="Z13" s="17">
        <v>1</v>
      </c>
    </row>
    <row r="14" spans="1:35" ht="75" x14ac:dyDescent="0.25">
      <c r="B14" s="3" t="s">
        <v>26</v>
      </c>
      <c r="C14">
        <v>42</v>
      </c>
      <c r="D14" s="1" t="s">
        <v>22</v>
      </c>
      <c r="E14" s="29"/>
      <c r="F14" t="s">
        <v>14</v>
      </c>
      <c r="H14">
        <v>1</v>
      </c>
      <c r="O14" s="3" t="s">
        <v>70</v>
      </c>
    </row>
    <row r="15" spans="1:35" ht="45" x14ac:dyDescent="0.25">
      <c r="B15" s="3" t="s">
        <v>26</v>
      </c>
      <c r="C15" s="23">
        <v>177</v>
      </c>
      <c r="D15" s="1" t="s">
        <v>23</v>
      </c>
      <c r="E15" s="29"/>
      <c r="F15" t="s">
        <v>0</v>
      </c>
      <c r="J15">
        <v>1</v>
      </c>
      <c r="R15" s="17" t="s">
        <v>11</v>
      </c>
      <c r="U15" s="17">
        <v>1</v>
      </c>
      <c r="V15" s="17">
        <v>1</v>
      </c>
      <c r="X15" s="17">
        <v>1</v>
      </c>
      <c r="Y15" s="17">
        <v>1</v>
      </c>
      <c r="Z15" s="17">
        <v>1</v>
      </c>
    </row>
    <row r="16" spans="1:35" ht="45" x14ac:dyDescent="0.25">
      <c r="B16" s="3" t="s">
        <v>26</v>
      </c>
      <c r="C16" s="23">
        <v>177</v>
      </c>
      <c r="D16" s="1" t="s">
        <v>23</v>
      </c>
      <c r="E16" s="29"/>
      <c r="F16" t="s">
        <v>7</v>
      </c>
      <c r="J16">
        <v>1</v>
      </c>
    </row>
    <row r="17" spans="1:35" ht="60" customHeight="1" x14ac:dyDescent="0.25">
      <c r="A17" s="23"/>
      <c r="B17" s="3" t="s">
        <v>26</v>
      </c>
      <c r="C17" s="23">
        <v>219</v>
      </c>
      <c r="D17" s="1" t="s">
        <v>24</v>
      </c>
      <c r="E17" s="29"/>
      <c r="F17" t="s">
        <v>0</v>
      </c>
      <c r="H17">
        <v>1</v>
      </c>
      <c r="K17" t="s">
        <v>11</v>
      </c>
      <c r="L17" s="3" t="s">
        <v>67</v>
      </c>
      <c r="P17" t="s">
        <v>465</v>
      </c>
      <c r="R17" s="17" t="s">
        <v>11</v>
      </c>
      <c r="T17" s="17">
        <v>1</v>
      </c>
      <c r="U17" s="17">
        <v>1</v>
      </c>
      <c r="V17" s="17">
        <v>1</v>
      </c>
      <c r="X17" s="17">
        <v>1</v>
      </c>
      <c r="Y17" s="17">
        <v>1</v>
      </c>
      <c r="Z17" s="17">
        <v>1</v>
      </c>
    </row>
    <row r="18" spans="1:35" ht="60" customHeight="1" x14ac:dyDescent="0.25">
      <c r="A18" s="23"/>
      <c r="B18" s="3" t="s">
        <v>26</v>
      </c>
      <c r="C18" s="23">
        <v>267</v>
      </c>
      <c r="D18" s="1" t="s">
        <v>866</v>
      </c>
      <c r="E18" s="29"/>
      <c r="F18" t="s">
        <v>0</v>
      </c>
      <c r="J18">
        <v>1</v>
      </c>
      <c r="AG18" s="4" t="s">
        <v>5</v>
      </c>
      <c r="AI18" s="60" t="s">
        <v>865</v>
      </c>
    </row>
    <row r="19" spans="1:35" ht="45" x14ac:dyDescent="0.25">
      <c r="B19" s="3" t="s">
        <v>26</v>
      </c>
      <c r="C19" s="23">
        <v>287</v>
      </c>
      <c r="D19" s="1" t="s">
        <v>25</v>
      </c>
      <c r="E19" s="29"/>
      <c r="F19" t="s">
        <v>0</v>
      </c>
      <c r="J19">
        <v>1</v>
      </c>
    </row>
    <row r="20" spans="1:35" ht="45" x14ac:dyDescent="0.25">
      <c r="B20" s="3" t="s">
        <v>26</v>
      </c>
      <c r="C20" s="23">
        <v>288</v>
      </c>
      <c r="D20" s="1" t="s">
        <v>463</v>
      </c>
      <c r="E20" s="29"/>
      <c r="F20" t="s">
        <v>0</v>
      </c>
      <c r="I20">
        <v>1</v>
      </c>
      <c r="K20" t="s">
        <v>11</v>
      </c>
      <c r="L20" s="3" t="s">
        <v>464</v>
      </c>
      <c r="M20">
        <v>1</v>
      </c>
      <c r="R20" s="17" t="s">
        <v>11</v>
      </c>
      <c r="T20" s="17">
        <v>1</v>
      </c>
      <c r="U20" s="17">
        <v>1</v>
      </c>
      <c r="V20" s="17">
        <v>1</v>
      </c>
      <c r="X20" s="17">
        <v>1</v>
      </c>
      <c r="Y20" s="17">
        <v>1</v>
      </c>
      <c r="Z20" s="17">
        <v>1</v>
      </c>
    </row>
    <row r="22" spans="1:35" ht="45" x14ac:dyDescent="0.25">
      <c r="B22" s="3" t="s">
        <v>29</v>
      </c>
      <c r="C22">
        <v>13</v>
      </c>
      <c r="D22" s="1" t="s">
        <v>27</v>
      </c>
      <c r="E22" s="29"/>
      <c r="F22" t="s">
        <v>14</v>
      </c>
      <c r="J22">
        <v>1</v>
      </c>
    </row>
    <row r="23" spans="1:35" ht="90" x14ac:dyDescent="0.25">
      <c r="B23" s="3" t="s">
        <v>29</v>
      </c>
      <c r="C23">
        <v>16</v>
      </c>
      <c r="D23" s="1" t="s">
        <v>28</v>
      </c>
      <c r="E23" s="29"/>
      <c r="F23" t="s">
        <v>7</v>
      </c>
      <c r="J23">
        <v>1</v>
      </c>
      <c r="R23" s="17" t="s">
        <v>16</v>
      </c>
      <c r="S23" s="17">
        <v>1</v>
      </c>
      <c r="U23" s="17">
        <v>1</v>
      </c>
      <c r="V23" s="17">
        <v>1</v>
      </c>
      <c r="W23" s="17">
        <v>1</v>
      </c>
      <c r="X23" s="17">
        <v>1</v>
      </c>
      <c r="Y23" s="17">
        <v>1</v>
      </c>
      <c r="Z23" s="17">
        <v>1</v>
      </c>
    </row>
    <row r="25" spans="1:35" ht="60" x14ac:dyDescent="0.25">
      <c r="B25" s="3" t="s">
        <v>33</v>
      </c>
      <c r="C25">
        <v>61</v>
      </c>
      <c r="D25" s="1" t="s">
        <v>470</v>
      </c>
      <c r="E25" s="30"/>
      <c r="F25" s="23" t="s">
        <v>7</v>
      </c>
      <c r="H25">
        <v>1</v>
      </c>
      <c r="K25" t="s">
        <v>16</v>
      </c>
      <c r="L25" s="3" t="s">
        <v>471</v>
      </c>
      <c r="M25">
        <v>1</v>
      </c>
      <c r="R25" s="17" t="s">
        <v>16</v>
      </c>
      <c r="T25" s="17">
        <v>1</v>
      </c>
      <c r="U25" s="17">
        <v>1</v>
      </c>
      <c r="V25" s="17">
        <v>1</v>
      </c>
      <c r="X25" s="17">
        <v>1</v>
      </c>
      <c r="Y25" s="17">
        <v>1</v>
      </c>
      <c r="Z25" s="17">
        <v>1</v>
      </c>
    </row>
    <row r="26" spans="1:35" ht="60" x14ac:dyDescent="0.25">
      <c r="B26" s="3" t="s">
        <v>33</v>
      </c>
      <c r="C26">
        <v>61</v>
      </c>
      <c r="D26" s="1" t="s">
        <v>470</v>
      </c>
      <c r="E26" s="30"/>
      <c r="F26" s="23" t="s">
        <v>7</v>
      </c>
      <c r="H26">
        <v>1</v>
      </c>
      <c r="K26" t="s">
        <v>77</v>
      </c>
      <c r="L26" s="3" t="s">
        <v>469</v>
      </c>
      <c r="R26" s="17" t="s">
        <v>77</v>
      </c>
      <c r="T26" s="17">
        <v>1</v>
      </c>
      <c r="U26" s="17">
        <v>1</v>
      </c>
      <c r="V26" s="17">
        <v>1</v>
      </c>
      <c r="W26" s="17">
        <v>1</v>
      </c>
      <c r="X26" s="17">
        <v>1</v>
      </c>
      <c r="Y26" s="17">
        <v>1</v>
      </c>
      <c r="Z26" s="17">
        <v>1</v>
      </c>
    </row>
    <row r="27" spans="1:35" ht="60" x14ac:dyDescent="0.25">
      <c r="B27" s="3" t="s">
        <v>33</v>
      </c>
      <c r="C27">
        <v>101</v>
      </c>
      <c r="D27" s="1" t="s">
        <v>30</v>
      </c>
      <c r="E27" s="29"/>
      <c r="F27" t="s">
        <v>7</v>
      </c>
      <c r="J27">
        <v>1</v>
      </c>
    </row>
    <row r="28" spans="1:35" ht="45" x14ac:dyDescent="0.25">
      <c r="B28" s="3" t="s">
        <v>33</v>
      </c>
      <c r="C28">
        <v>122</v>
      </c>
      <c r="D28" s="1" t="s">
        <v>31</v>
      </c>
      <c r="E28" s="29"/>
      <c r="F28" t="s">
        <v>0</v>
      </c>
      <c r="H28">
        <v>1</v>
      </c>
      <c r="O28" s="3" t="s">
        <v>82</v>
      </c>
    </row>
    <row r="29" spans="1:35" ht="105" x14ac:dyDescent="0.25">
      <c r="B29" s="3" t="s">
        <v>33</v>
      </c>
      <c r="C29">
        <v>168</v>
      </c>
      <c r="D29" s="1" t="s">
        <v>32</v>
      </c>
      <c r="E29" s="29"/>
      <c r="F29" t="s">
        <v>0</v>
      </c>
      <c r="H29">
        <v>1</v>
      </c>
      <c r="O29" s="3" t="s">
        <v>83</v>
      </c>
    </row>
    <row r="31" spans="1:35" ht="45" x14ac:dyDescent="0.25">
      <c r="B31" s="3" t="s">
        <v>39</v>
      </c>
      <c r="C31">
        <v>45</v>
      </c>
      <c r="D31" s="1" t="s">
        <v>34</v>
      </c>
      <c r="E31" s="29"/>
      <c r="F31" t="s">
        <v>4</v>
      </c>
      <c r="J31">
        <v>1</v>
      </c>
    </row>
    <row r="32" spans="1:35" ht="60" x14ac:dyDescent="0.25">
      <c r="B32" s="3" t="s">
        <v>39</v>
      </c>
      <c r="C32">
        <v>48</v>
      </c>
      <c r="D32" s="1" t="s">
        <v>35</v>
      </c>
      <c r="E32" s="29"/>
      <c r="F32" t="s">
        <v>4</v>
      </c>
      <c r="J32">
        <v>1</v>
      </c>
    </row>
    <row r="33" spans="2:34" ht="90" x14ac:dyDescent="0.25">
      <c r="B33" s="3" t="s">
        <v>39</v>
      </c>
      <c r="C33">
        <v>90</v>
      </c>
      <c r="D33" s="1" t="s">
        <v>36</v>
      </c>
      <c r="E33" s="29"/>
      <c r="F33" t="s">
        <v>0</v>
      </c>
      <c r="G33" s="11">
        <v>1</v>
      </c>
      <c r="K33" t="s">
        <v>77</v>
      </c>
      <c r="L33" s="3" t="s">
        <v>76</v>
      </c>
      <c r="R33" s="17" t="s">
        <v>11</v>
      </c>
      <c r="S33" s="17">
        <v>1</v>
      </c>
      <c r="U33" s="17">
        <v>1</v>
      </c>
      <c r="V33" s="17">
        <v>1</v>
      </c>
      <c r="X33" s="17">
        <v>1</v>
      </c>
      <c r="Y33" s="17">
        <v>1</v>
      </c>
      <c r="Z33" s="17">
        <v>1</v>
      </c>
    </row>
    <row r="34" spans="2:34" ht="60" x14ac:dyDescent="0.25">
      <c r="B34" s="3" t="s">
        <v>39</v>
      </c>
      <c r="C34">
        <v>95</v>
      </c>
      <c r="D34" s="1" t="s">
        <v>37</v>
      </c>
      <c r="E34" s="29" t="s">
        <v>38</v>
      </c>
      <c r="F34"/>
      <c r="J34">
        <v>1</v>
      </c>
    </row>
    <row r="36" spans="2:34" ht="60" x14ac:dyDescent="0.25">
      <c r="B36" s="3" t="s">
        <v>71</v>
      </c>
      <c r="C36">
        <v>21</v>
      </c>
      <c r="D36" s="1" t="s">
        <v>40</v>
      </c>
      <c r="E36" s="29"/>
      <c r="F36" t="s">
        <v>0</v>
      </c>
      <c r="H36">
        <v>1</v>
      </c>
      <c r="O36" s="3" t="s">
        <v>78</v>
      </c>
    </row>
    <row r="38" spans="2:34" ht="45" x14ac:dyDescent="0.25">
      <c r="B38" s="3" t="s">
        <v>43</v>
      </c>
      <c r="C38">
        <v>1</v>
      </c>
      <c r="D38" s="1" t="s">
        <v>472</v>
      </c>
      <c r="E38" s="30"/>
      <c r="F38" s="23" t="s">
        <v>7</v>
      </c>
      <c r="H38">
        <v>1</v>
      </c>
      <c r="N38" s="1" t="s">
        <v>473</v>
      </c>
      <c r="R38" s="17" t="s">
        <v>132</v>
      </c>
      <c r="U38" s="17">
        <v>1</v>
      </c>
      <c r="V38" s="17">
        <v>1</v>
      </c>
      <c r="X38" s="17">
        <v>1</v>
      </c>
      <c r="Y38" s="17">
        <v>1</v>
      </c>
      <c r="Z38" s="17">
        <v>1</v>
      </c>
      <c r="AG38" s="4" t="s">
        <v>77</v>
      </c>
      <c r="AH38" s="4">
        <v>0</v>
      </c>
    </row>
    <row r="39" spans="2:34" x14ac:dyDescent="0.25">
      <c r="B39" s="3" t="s">
        <v>43</v>
      </c>
      <c r="C39">
        <v>37</v>
      </c>
      <c r="D39" s="1" t="s">
        <v>41</v>
      </c>
      <c r="E39" s="29"/>
      <c r="F39" t="s">
        <v>14</v>
      </c>
      <c r="J39">
        <v>1</v>
      </c>
    </row>
    <row r="40" spans="2:34" ht="30" x14ac:dyDescent="0.25">
      <c r="B40" s="3" t="s">
        <v>43</v>
      </c>
      <c r="C40">
        <v>62</v>
      </c>
      <c r="D40" s="1" t="s">
        <v>42</v>
      </c>
      <c r="E40" s="29"/>
      <c r="F40" t="s">
        <v>14</v>
      </c>
      <c r="I40">
        <v>1</v>
      </c>
      <c r="K40" t="s">
        <v>11</v>
      </c>
      <c r="L40" s="3" t="s">
        <v>72</v>
      </c>
      <c r="M40">
        <v>1</v>
      </c>
      <c r="R40" s="17" t="s">
        <v>11</v>
      </c>
      <c r="T40" s="17">
        <v>1</v>
      </c>
      <c r="U40" s="17">
        <v>1</v>
      </c>
      <c r="V40" s="17">
        <v>1</v>
      </c>
      <c r="W40" s="17">
        <v>1</v>
      </c>
      <c r="X40" s="17">
        <v>1</v>
      </c>
      <c r="Y40" s="17">
        <v>1</v>
      </c>
      <c r="Z40" s="17">
        <v>1</v>
      </c>
    </row>
    <row r="42" spans="2:34" ht="90" x14ac:dyDescent="0.25">
      <c r="B42" s="3" t="s">
        <v>46</v>
      </c>
      <c r="C42">
        <v>1</v>
      </c>
      <c r="D42" s="1" t="s">
        <v>474</v>
      </c>
      <c r="E42" s="30"/>
      <c r="F42" s="24" t="s">
        <v>7</v>
      </c>
      <c r="I42">
        <v>1</v>
      </c>
      <c r="N42" s="3" t="s">
        <v>475</v>
      </c>
      <c r="P42">
        <v>1</v>
      </c>
      <c r="R42" s="17" t="s">
        <v>132</v>
      </c>
      <c r="U42" s="17">
        <v>1</v>
      </c>
      <c r="V42" s="17">
        <v>1</v>
      </c>
      <c r="X42" s="17">
        <v>1</v>
      </c>
      <c r="Y42" s="17">
        <v>1</v>
      </c>
      <c r="Z42" s="17">
        <v>1</v>
      </c>
    </row>
    <row r="44" spans="2:34" ht="60" x14ac:dyDescent="0.25">
      <c r="B44" s="3" t="s">
        <v>440</v>
      </c>
      <c r="C44">
        <v>1</v>
      </c>
      <c r="D44" s="1" t="s">
        <v>477</v>
      </c>
      <c r="E44" s="30"/>
      <c r="F44" s="23" t="s">
        <v>7</v>
      </c>
      <c r="I44">
        <v>1</v>
      </c>
      <c r="N44" s="1" t="s">
        <v>478</v>
      </c>
      <c r="P44">
        <v>1</v>
      </c>
      <c r="R44" s="17" t="s">
        <v>132</v>
      </c>
      <c r="V44" s="17">
        <v>1</v>
      </c>
      <c r="W44" s="17">
        <v>1</v>
      </c>
      <c r="X44" s="17">
        <v>1</v>
      </c>
      <c r="Y44" s="17">
        <v>1</v>
      </c>
      <c r="Z44" s="17">
        <v>1</v>
      </c>
    </row>
    <row r="45" spans="2:34" ht="45" x14ac:dyDescent="0.25">
      <c r="B45" s="3" t="s">
        <v>440</v>
      </c>
      <c r="C45">
        <v>20</v>
      </c>
      <c r="D45" s="1" t="s">
        <v>73</v>
      </c>
      <c r="E45" s="29"/>
      <c r="F45" t="s">
        <v>0</v>
      </c>
      <c r="J45">
        <v>1</v>
      </c>
      <c r="R45" s="17" t="s">
        <v>11</v>
      </c>
      <c r="U45" s="17">
        <v>1</v>
      </c>
      <c r="V45" s="17">
        <v>1</v>
      </c>
      <c r="W45" s="17">
        <v>1</v>
      </c>
      <c r="X45" s="17">
        <v>1</v>
      </c>
      <c r="Y45" s="17">
        <v>1</v>
      </c>
      <c r="Z45" s="17">
        <v>1</v>
      </c>
    </row>
    <row r="46" spans="2:34" ht="45" x14ac:dyDescent="0.25">
      <c r="B46" s="3" t="s">
        <v>440</v>
      </c>
      <c r="C46">
        <v>22</v>
      </c>
      <c r="D46" s="1" t="s">
        <v>47</v>
      </c>
      <c r="E46" s="29"/>
      <c r="F46" t="s">
        <v>0</v>
      </c>
      <c r="H46">
        <v>1</v>
      </c>
      <c r="K46" t="s">
        <v>11</v>
      </c>
      <c r="L46" s="3" t="s">
        <v>79</v>
      </c>
      <c r="R46" s="17" t="s">
        <v>11</v>
      </c>
      <c r="T46" s="17">
        <v>1</v>
      </c>
      <c r="U46" s="17">
        <v>1</v>
      </c>
      <c r="V46" s="17">
        <v>1</v>
      </c>
      <c r="W46" s="17">
        <v>1</v>
      </c>
      <c r="X46" s="17">
        <v>1</v>
      </c>
      <c r="Y46" s="17">
        <v>1</v>
      </c>
      <c r="Z46" s="17">
        <v>1</v>
      </c>
    </row>
    <row r="47" spans="2:34" ht="30" x14ac:dyDescent="0.25">
      <c r="B47" s="3" t="s">
        <v>440</v>
      </c>
      <c r="C47">
        <v>26</v>
      </c>
      <c r="D47" s="1" t="s">
        <v>48</v>
      </c>
      <c r="E47" s="29"/>
      <c r="F47" t="s">
        <v>0</v>
      </c>
      <c r="J47">
        <v>1</v>
      </c>
    </row>
    <row r="48" spans="2:34" ht="62.25" customHeight="1" x14ac:dyDescent="0.25">
      <c r="B48" s="3" t="s">
        <v>440</v>
      </c>
      <c r="C48">
        <v>27</v>
      </c>
      <c r="D48" s="1" t="s">
        <v>479</v>
      </c>
      <c r="E48" s="29"/>
      <c r="F48" t="s">
        <v>0</v>
      </c>
      <c r="H48">
        <v>1</v>
      </c>
      <c r="K48" t="s">
        <v>11</v>
      </c>
      <c r="L48" s="3" t="s">
        <v>74</v>
      </c>
      <c r="M48">
        <v>1</v>
      </c>
      <c r="R48" s="17" t="s">
        <v>11</v>
      </c>
      <c r="T48" s="17">
        <v>1</v>
      </c>
      <c r="U48" s="17">
        <v>1</v>
      </c>
      <c r="V48" s="17">
        <v>1</v>
      </c>
      <c r="W48" s="17">
        <v>1</v>
      </c>
      <c r="X48" s="17">
        <v>1</v>
      </c>
      <c r="Y48" s="17">
        <v>1</v>
      </c>
      <c r="Z48" s="17">
        <v>1</v>
      </c>
    </row>
    <row r="49" spans="2:35" ht="63" customHeight="1" x14ac:dyDescent="0.25">
      <c r="B49" s="3" t="s">
        <v>440</v>
      </c>
      <c r="C49">
        <v>29</v>
      </c>
      <c r="D49" s="1" t="s">
        <v>779</v>
      </c>
      <c r="E49" s="29"/>
      <c r="F49" t="s">
        <v>0</v>
      </c>
      <c r="H49">
        <v>1</v>
      </c>
      <c r="K49" t="s">
        <v>11</v>
      </c>
      <c r="L49" s="3" t="s">
        <v>80</v>
      </c>
      <c r="M49">
        <v>1</v>
      </c>
      <c r="R49" s="17" t="s">
        <v>11</v>
      </c>
      <c r="U49" s="17">
        <v>1</v>
      </c>
      <c r="V49" s="17">
        <v>1</v>
      </c>
      <c r="X49" s="17">
        <v>1</v>
      </c>
      <c r="Y49" s="17">
        <v>1</v>
      </c>
      <c r="Z49" s="17">
        <v>1</v>
      </c>
    </row>
    <row r="50" spans="2:35" ht="75" x14ac:dyDescent="0.25">
      <c r="B50" s="3" t="s">
        <v>440</v>
      </c>
      <c r="C50">
        <v>29</v>
      </c>
      <c r="D50" s="1" t="s">
        <v>779</v>
      </c>
      <c r="E50" s="29"/>
      <c r="F50" t="s">
        <v>0</v>
      </c>
      <c r="H50">
        <v>1</v>
      </c>
      <c r="K50" t="s">
        <v>11</v>
      </c>
      <c r="L50" s="3" t="s">
        <v>81</v>
      </c>
      <c r="M50">
        <v>2</v>
      </c>
      <c r="R50" s="17" t="s">
        <v>11</v>
      </c>
      <c r="U50" s="17">
        <v>1</v>
      </c>
      <c r="V50" s="17">
        <v>1</v>
      </c>
      <c r="X50" s="17">
        <v>1</v>
      </c>
      <c r="Y50" s="17">
        <v>1</v>
      </c>
      <c r="Z50" s="17">
        <v>1</v>
      </c>
    </row>
    <row r="51" spans="2:35" x14ac:dyDescent="0.25">
      <c r="D51" s="1" t="s">
        <v>49</v>
      </c>
      <c r="E51" s="29"/>
      <c r="F51"/>
    </row>
    <row r="52" spans="2:35" ht="30" x14ac:dyDescent="0.25">
      <c r="B52" s="3" t="s">
        <v>60</v>
      </c>
      <c r="C52">
        <v>1</v>
      </c>
      <c r="D52" s="1" t="s">
        <v>514</v>
      </c>
      <c r="E52" s="29" t="s">
        <v>52</v>
      </c>
      <c r="F52"/>
      <c r="I52">
        <v>1</v>
      </c>
      <c r="K52" t="s">
        <v>77</v>
      </c>
      <c r="L52" s="3" t="s">
        <v>88</v>
      </c>
      <c r="P52">
        <v>1</v>
      </c>
      <c r="R52" s="17" t="s">
        <v>77</v>
      </c>
      <c r="T52" s="17">
        <v>1</v>
      </c>
      <c r="U52" s="17">
        <v>1</v>
      </c>
      <c r="V52" s="17">
        <v>1</v>
      </c>
      <c r="W52" s="17">
        <v>1</v>
      </c>
      <c r="X52" s="17">
        <v>1</v>
      </c>
      <c r="Y52" s="17">
        <v>1</v>
      </c>
      <c r="Z52" s="17">
        <v>1</v>
      </c>
    </row>
    <row r="53" spans="2:35" ht="30" x14ac:dyDescent="0.25">
      <c r="B53" s="3" t="s">
        <v>60</v>
      </c>
      <c r="C53">
        <v>1</v>
      </c>
      <c r="D53" s="1" t="s">
        <v>514</v>
      </c>
      <c r="E53" s="29" t="s">
        <v>52</v>
      </c>
      <c r="F53"/>
      <c r="I53">
        <v>1</v>
      </c>
      <c r="K53" t="s">
        <v>5</v>
      </c>
      <c r="L53" s="3" t="s">
        <v>84</v>
      </c>
      <c r="P53">
        <v>1</v>
      </c>
      <c r="R53" s="17" t="s">
        <v>5</v>
      </c>
      <c r="T53" s="17">
        <v>1</v>
      </c>
      <c r="U53" s="17">
        <v>1</v>
      </c>
      <c r="W53" s="17">
        <v>1</v>
      </c>
      <c r="X53" s="17">
        <v>1</v>
      </c>
      <c r="Z53" s="17">
        <v>1</v>
      </c>
    </row>
    <row r="54" spans="2:35" ht="30" x14ac:dyDescent="0.25">
      <c r="B54" s="3" t="s">
        <v>60</v>
      </c>
      <c r="C54">
        <v>1</v>
      </c>
      <c r="D54" s="1" t="s">
        <v>514</v>
      </c>
      <c r="E54" s="29" t="s">
        <v>52</v>
      </c>
      <c r="F54"/>
      <c r="J54">
        <v>1</v>
      </c>
      <c r="AG54" s="4" t="s">
        <v>5</v>
      </c>
      <c r="AH54" s="4">
        <v>0</v>
      </c>
      <c r="AI54" s="60" t="s">
        <v>870</v>
      </c>
    </row>
    <row r="55" spans="2:35" ht="60" x14ac:dyDescent="0.25">
      <c r="B55" s="3" t="s">
        <v>60</v>
      </c>
      <c r="C55">
        <v>3</v>
      </c>
      <c r="D55" s="1" t="s">
        <v>515</v>
      </c>
      <c r="E55" s="29" t="s">
        <v>599</v>
      </c>
      <c r="F55"/>
      <c r="J55">
        <v>1</v>
      </c>
    </row>
    <row r="56" spans="2:35" ht="60" x14ac:dyDescent="0.25">
      <c r="B56" s="3" t="s">
        <v>60</v>
      </c>
      <c r="C56">
        <v>6</v>
      </c>
      <c r="D56" s="1" t="s">
        <v>579</v>
      </c>
      <c r="E56" s="29" t="s">
        <v>52</v>
      </c>
      <c r="F56"/>
      <c r="H56">
        <v>1</v>
      </c>
      <c r="K56" t="s">
        <v>11</v>
      </c>
      <c r="L56" s="3" t="s">
        <v>586</v>
      </c>
      <c r="R56" s="17" t="s">
        <v>11</v>
      </c>
      <c r="S56" s="17">
        <v>1</v>
      </c>
      <c r="T56" s="17">
        <v>1</v>
      </c>
      <c r="U56" s="17">
        <v>1</v>
      </c>
      <c r="V56" s="17">
        <v>1</v>
      </c>
      <c r="W56" s="17">
        <v>1</v>
      </c>
      <c r="X56" s="17">
        <v>1</v>
      </c>
      <c r="Y56" s="17">
        <v>1</v>
      </c>
      <c r="Z56" s="17">
        <v>1</v>
      </c>
    </row>
    <row r="57" spans="2:35" ht="60" x14ac:dyDescent="0.25">
      <c r="B57" s="3" t="s">
        <v>60</v>
      </c>
      <c r="C57">
        <v>6</v>
      </c>
      <c r="D57" s="1" t="s">
        <v>579</v>
      </c>
      <c r="E57" s="29" t="s">
        <v>52</v>
      </c>
      <c r="F57"/>
      <c r="H57">
        <v>1</v>
      </c>
      <c r="K57" t="s">
        <v>5</v>
      </c>
      <c r="L57" s="3" t="s">
        <v>580</v>
      </c>
      <c r="R57" s="17" t="s">
        <v>5</v>
      </c>
      <c r="S57" s="17">
        <v>1</v>
      </c>
      <c r="T57" s="17">
        <v>1</v>
      </c>
      <c r="U57" s="17">
        <v>1</v>
      </c>
      <c r="V57" s="17">
        <v>1</v>
      </c>
      <c r="W57" s="17">
        <v>1</v>
      </c>
      <c r="X57" s="17">
        <v>1</v>
      </c>
      <c r="Y57" s="17">
        <v>1</v>
      </c>
      <c r="Z57" s="17">
        <v>1</v>
      </c>
    </row>
    <row r="58" spans="2:35" ht="60" x14ac:dyDescent="0.25">
      <c r="B58" s="3" t="s">
        <v>60</v>
      </c>
      <c r="C58">
        <v>6</v>
      </c>
      <c r="D58" s="1" t="s">
        <v>579</v>
      </c>
      <c r="E58" s="29" t="s">
        <v>52</v>
      </c>
      <c r="F58"/>
      <c r="H58">
        <v>1</v>
      </c>
      <c r="K58" t="s">
        <v>5</v>
      </c>
      <c r="L58" s="3" t="s">
        <v>581</v>
      </c>
      <c r="R58" s="17" t="s">
        <v>5</v>
      </c>
      <c r="S58" s="17">
        <v>1</v>
      </c>
      <c r="T58" s="17">
        <v>1</v>
      </c>
      <c r="U58" s="17">
        <v>1</v>
      </c>
      <c r="V58" s="17">
        <v>1</v>
      </c>
      <c r="W58" s="17">
        <v>1</v>
      </c>
      <c r="X58" s="17">
        <v>1</v>
      </c>
      <c r="Y58" s="17">
        <v>1</v>
      </c>
      <c r="Z58" s="17">
        <v>1</v>
      </c>
    </row>
    <row r="59" spans="2:35" ht="60" x14ac:dyDescent="0.25">
      <c r="B59" s="3" t="s">
        <v>60</v>
      </c>
      <c r="C59">
        <v>7</v>
      </c>
      <c r="D59" s="1" t="s">
        <v>579</v>
      </c>
      <c r="E59" s="29" t="s">
        <v>52</v>
      </c>
      <c r="F59"/>
      <c r="H59">
        <v>2</v>
      </c>
      <c r="K59" t="s">
        <v>5</v>
      </c>
      <c r="L59" s="3" t="s">
        <v>881</v>
      </c>
      <c r="AG59" s="4" t="s">
        <v>5</v>
      </c>
      <c r="AH59" s="4">
        <v>1</v>
      </c>
    </row>
    <row r="60" spans="2:35" ht="75" x14ac:dyDescent="0.25">
      <c r="B60" s="3" t="s">
        <v>60</v>
      </c>
      <c r="C60">
        <v>7</v>
      </c>
      <c r="D60" s="1" t="s">
        <v>516</v>
      </c>
      <c r="E60" s="29" t="s">
        <v>19</v>
      </c>
      <c r="F60"/>
      <c r="J60">
        <v>1</v>
      </c>
    </row>
    <row r="61" spans="2:35" ht="30" x14ac:dyDescent="0.25">
      <c r="B61" s="3" t="s">
        <v>60</v>
      </c>
      <c r="C61">
        <v>10</v>
      </c>
      <c r="D61" s="1" t="s">
        <v>517</v>
      </c>
      <c r="E61" s="29" t="s">
        <v>15</v>
      </c>
      <c r="F61"/>
      <c r="H61">
        <v>1</v>
      </c>
      <c r="K61" t="s">
        <v>5</v>
      </c>
      <c r="L61" s="3" t="s">
        <v>89</v>
      </c>
      <c r="M61">
        <v>1</v>
      </c>
    </row>
    <row r="62" spans="2:35" ht="30" x14ac:dyDescent="0.25">
      <c r="B62" s="3" t="s">
        <v>60</v>
      </c>
      <c r="C62">
        <v>10</v>
      </c>
      <c r="D62" s="1" t="s">
        <v>517</v>
      </c>
      <c r="E62" s="29" t="s">
        <v>15</v>
      </c>
      <c r="F62"/>
      <c r="H62">
        <v>1</v>
      </c>
      <c r="K62" t="s">
        <v>5</v>
      </c>
      <c r="L62" s="3" t="s">
        <v>90</v>
      </c>
    </row>
    <row r="63" spans="2:35" ht="75" x14ac:dyDescent="0.25">
      <c r="B63" s="3" t="s">
        <v>60</v>
      </c>
      <c r="C63">
        <v>18</v>
      </c>
      <c r="D63" s="1" t="s">
        <v>518</v>
      </c>
      <c r="E63" s="29" t="s">
        <v>19</v>
      </c>
      <c r="F63"/>
      <c r="J63">
        <v>1</v>
      </c>
    </row>
    <row r="64" spans="2:35" ht="60" x14ac:dyDescent="0.25">
      <c r="B64" s="3" t="s">
        <v>60</v>
      </c>
      <c r="C64">
        <v>22</v>
      </c>
      <c r="D64" s="1" t="s">
        <v>519</v>
      </c>
      <c r="E64" s="29" t="s">
        <v>53</v>
      </c>
      <c r="F64" t="s">
        <v>7</v>
      </c>
      <c r="J64">
        <v>1</v>
      </c>
    </row>
    <row r="65" spans="1:35" ht="45" x14ac:dyDescent="0.25">
      <c r="B65" s="3" t="s">
        <v>60</v>
      </c>
      <c r="C65">
        <v>23</v>
      </c>
      <c r="D65" s="1" t="s">
        <v>520</v>
      </c>
      <c r="E65" s="29" t="s">
        <v>52</v>
      </c>
      <c r="F65" t="s">
        <v>44</v>
      </c>
      <c r="H65">
        <v>1</v>
      </c>
      <c r="O65" s="3" t="s">
        <v>85</v>
      </c>
    </row>
    <row r="66" spans="1:35" ht="30" x14ac:dyDescent="0.25">
      <c r="B66" s="3" t="s">
        <v>60</v>
      </c>
      <c r="C66">
        <v>27</v>
      </c>
      <c r="D66" s="1" t="s">
        <v>521</v>
      </c>
      <c r="E66" s="29" t="s">
        <v>56</v>
      </c>
      <c r="F66" t="s">
        <v>0</v>
      </c>
      <c r="H66">
        <v>1</v>
      </c>
      <c r="K66" t="s">
        <v>77</v>
      </c>
      <c r="L66" s="3" t="s">
        <v>91</v>
      </c>
      <c r="M66">
        <v>1</v>
      </c>
      <c r="R66" s="17" t="s">
        <v>11</v>
      </c>
      <c r="U66" s="17">
        <v>1</v>
      </c>
      <c r="V66" s="17">
        <v>1</v>
      </c>
      <c r="W66" s="17">
        <v>1</v>
      </c>
      <c r="X66" s="17">
        <v>1</v>
      </c>
      <c r="Y66" s="17">
        <v>1</v>
      </c>
      <c r="AB66" s="17" t="s">
        <v>487</v>
      </c>
    </row>
    <row r="67" spans="1:35" ht="30" x14ac:dyDescent="0.25">
      <c r="B67" s="3" t="s">
        <v>60</v>
      </c>
      <c r="C67">
        <v>28</v>
      </c>
      <c r="D67" s="1" t="s">
        <v>522</v>
      </c>
      <c r="E67" s="29" t="s">
        <v>56</v>
      </c>
      <c r="F67" t="s">
        <v>0</v>
      </c>
      <c r="H67">
        <v>1</v>
      </c>
      <c r="K67" t="s">
        <v>77</v>
      </c>
      <c r="L67" s="3" t="s">
        <v>91</v>
      </c>
      <c r="M67">
        <v>1</v>
      </c>
    </row>
    <row r="68" spans="1:35" ht="45" x14ac:dyDescent="0.25">
      <c r="B68" s="3" t="s">
        <v>60</v>
      </c>
      <c r="C68">
        <v>41</v>
      </c>
      <c r="D68" s="1" t="s">
        <v>523</v>
      </c>
      <c r="E68" s="29" t="s">
        <v>57</v>
      </c>
      <c r="F68" t="s">
        <v>6</v>
      </c>
      <c r="J68">
        <v>1</v>
      </c>
    </row>
    <row r="69" spans="1:35" ht="30" x14ac:dyDescent="0.25">
      <c r="B69" s="3" t="s">
        <v>60</v>
      </c>
      <c r="C69">
        <v>48</v>
      </c>
      <c r="D69" s="1" t="s">
        <v>524</v>
      </c>
      <c r="E69" s="29" t="s">
        <v>54</v>
      </c>
      <c r="F69" t="s">
        <v>6</v>
      </c>
      <c r="J69">
        <v>1</v>
      </c>
    </row>
    <row r="70" spans="1:35" ht="45" x14ac:dyDescent="0.25">
      <c r="B70" s="3" t="s">
        <v>60</v>
      </c>
      <c r="C70">
        <v>55</v>
      </c>
      <c r="D70" s="1" t="s">
        <v>525</v>
      </c>
      <c r="E70" s="29" t="s">
        <v>58</v>
      </c>
      <c r="F70" t="s">
        <v>6</v>
      </c>
      <c r="H70">
        <v>1</v>
      </c>
      <c r="K70" t="s">
        <v>77</v>
      </c>
      <c r="L70" s="3" t="s">
        <v>86</v>
      </c>
    </row>
    <row r="71" spans="1:35" ht="45" x14ac:dyDescent="0.25">
      <c r="B71" s="3" t="s">
        <v>60</v>
      </c>
      <c r="C71">
        <v>63</v>
      </c>
      <c r="D71" s="1" t="s">
        <v>526</v>
      </c>
      <c r="E71" s="29" t="s">
        <v>55</v>
      </c>
      <c r="F71" t="s">
        <v>44</v>
      </c>
      <c r="J71">
        <v>1</v>
      </c>
    </row>
    <row r="72" spans="1:35" ht="45" x14ac:dyDescent="0.25">
      <c r="B72" s="3" t="s">
        <v>60</v>
      </c>
      <c r="C72">
        <v>182</v>
      </c>
      <c r="D72" s="1" t="s">
        <v>527</v>
      </c>
      <c r="E72" s="29" t="s">
        <v>92</v>
      </c>
      <c r="F72" t="s">
        <v>14</v>
      </c>
      <c r="J72">
        <v>1</v>
      </c>
      <c r="R72" s="17" t="s">
        <v>11</v>
      </c>
      <c r="U72" s="17">
        <v>1</v>
      </c>
      <c r="V72" s="17">
        <v>1</v>
      </c>
      <c r="W72" s="17">
        <v>1</v>
      </c>
      <c r="X72" s="17">
        <v>1</v>
      </c>
      <c r="Y72" s="17">
        <v>1</v>
      </c>
      <c r="AB72" s="17" t="s">
        <v>487</v>
      </c>
    </row>
    <row r="73" spans="1:35" ht="30" x14ac:dyDescent="0.25">
      <c r="B73" s="3" t="s">
        <v>60</v>
      </c>
      <c r="C73">
        <v>198</v>
      </c>
      <c r="D73" s="1" t="s">
        <v>528</v>
      </c>
      <c r="E73" s="29" t="s">
        <v>52</v>
      </c>
      <c r="F73" t="s">
        <v>0</v>
      </c>
      <c r="J73">
        <v>1</v>
      </c>
      <c r="R73" s="17" t="s">
        <v>11</v>
      </c>
      <c r="U73" s="17">
        <v>1</v>
      </c>
      <c r="V73" s="17">
        <v>1</v>
      </c>
      <c r="X73" s="17">
        <v>1</v>
      </c>
      <c r="Y73" s="17">
        <v>1</v>
      </c>
    </row>
    <row r="74" spans="1:35" ht="62.25" customHeight="1" x14ac:dyDescent="0.25">
      <c r="A74" s="27"/>
      <c r="B74" s="3" t="s">
        <v>60</v>
      </c>
      <c r="C74">
        <v>259</v>
      </c>
      <c r="D74" s="1" t="s">
        <v>885</v>
      </c>
      <c r="E74" s="29" t="s">
        <v>19</v>
      </c>
      <c r="F74" t="s">
        <v>0</v>
      </c>
      <c r="J74">
        <v>1</v>
      </c>
      <c r="R74" s="17" t="s">
        <v>11</v>
      </c>
      <c r="T74" s="17">
        <v>1</v>
      </c>
      <c r="U74" s="17">
        <v>1</v>
      </c>
      <c r="V74" s="17">
        <v>1</v>
      </c>
      <c r="W74" s="17">
        <v>1</v>
      </c>
      <c r="X74" s="17">
        <v>1</v>
      </c>
      <c r="Y74" s="17">
        <v>1</v>
      </c>
      <c r="Z74" s="17">
        <v>1</v>
      </c>
      <c r="AG74" s="4" t="s">
        <v>77</v>
      </c>
      <c r="AH74" s="4">
        <v>0</v>
      </c>
      <c r="AI74" s="60" t="s">
        <v>836</v>
      </c>
    </row>
    <row r="75" spans="1:35" ht="60" x14ac:dyDescent="0.25">
      <c r="B75" s="3" t="s">
        <v>60</v>
      </c>
      <c r="C75">
        <v>279</v>
      </c>
      <c r="D75" s="1" t="s">
        <v>582</v>
      </c>
      <c r="E75" s="29" t="s">
        <v>52</v>
      </c>
      <c r="F75"/>
      <c r="H75">
        <v>1</v>
      </c>
      <c r="K75" t="s">
        <v>5</v>
      </c>
      <c r="L75" s="3" t="s">
        <v>583</v>
      </c>
      <c r="R75" s="17" t="s">
        <v>5</v>
      </c>
      <c r="T75" s="17">
        <v>1</v>
      </c>
      <c r="U75" s="17">
        <v>1</v>
      </c>
      <c r="V75" s="17">
        <v>1</v>
      </c>
      <c r="W75" s="17">
        <v>1</v>
      </c>
      <c r="X75" s="17">
        <v>1</v>
      </c>
      <c r="Y75" s="17">
        <v>1</v>
      </c>
      <c r="Z75" s="17">
        <v>1</v>
      </c>
    </row>
    <row r="76" spans="1:35" ht="49.5" customHeight="1" x14ac:dyDescent="0.25">
      <c r="B76" s="3" t="s">
        <v>60</v>
      </c>
      <c r="C76">
        <v>280</v>
      </c>
      <c r="D76" s="1" t="s">
        <v>591</v>
      </c>
      <c r="E76" s="29" t="s">
        <v>592</v>
      </c>
      <c r="F76"/>
      <c r="H76">
        <v>1</v>
      </c>
      <c r="K76" t="s">
        <v>77</v>
      </c>
      <c r="L76" s="3" t="s">
        <v>593</v>
      </c>
      <c r="R76" s="17" t="s">
        <v>11</v>
      </c>
      <c r="S76" s="17">
        <v>1</v>
      </c>
      <c r="U76" s="17">
        <v>1</v>
      </c>
      <c r="V76" s="17">
        <v>1</v>
      </c>
      <c r="X76" s="17">
        <v>1</v>
      </c>
      <c r="Y76" s="17">
        <v>1</v>
      </c>
      <c r="Z76" s="17">
        <v>1</v>
      </c>
    </row>
    <row r="77" spans="1:35" ht="49.5" customHeight="1" x14ac:dyDescent="0.25">
      <c r="B77" s="3" t="s">
        <v>60</v>
      </c>
      <c r="C77">
        <v>281</v>
      </c>
      <c r="D77" s="1" t="s">
        <v>591</v>
      </c>
      <c r="E77" s="29" t="s">
        <v>883</v>
      </c>
      <c r="F77"/>
      <c r="J77">
        <v>1</v>
      </c>
      <c r="AG77" s="4" t="s">
        <v>5</v>
      </c>
      <c r="AH77" s="4">
        <v>0</v>
      </c>
      <c r="AI77" s="60" t="s">
        <v>868</v>
      </c>
    </row>
    <row r="78" spans="1:35" ht="30" x14ac:dyDescent="0.25">
      <c r="B78" s="3" t="s">
        <v>60</v>
      </c>
      <c r="C78">
        <v>291</v>
      </c>
      <c r="D78" s="1" t="s">
        <v>529</v>
      </c>
      <c r="E78" s="29" t="s">
        <v>58</v>
      </c>
      <c r="F78" t="s">
        <v>44</v>
      </c>
      <c r="H78">
        <v>1</v>
      </c>
      <c r="K78" t="s">
        <v>5</v>
      </c>
      <c r="L78" s="3" t="s">
        <v>87</v>
      </c>
      <c r="R78" s="17" t="s">
        <v>5</v>
      </c>
      <c r="T78" s="17">
        <v>1</v>
      </c>
      <c r="U78" s="17">
        <v>1</v>
      </c>
      <c r="V78" s="17">
        <v>1</v>
      </c>
      <c r="W78" s="17">
        <v>1</v>
      </c>
      <c r="X78" s="17">
        <v>1</v>
      </c>
      <c r="Z78" s="17">
        <v>1</v>
      </c>
    </row>
    <row r="79" spans="1:35" ht="30.75" customHeight="1" x14ac:dyDescent="0.25">
      <c r="B79" s="3" t="s">
        <v>60</v>
      </c>
      <c r="C79">
        <v>303</v>
      </c>
      <c r="D79" s="1" t="s">
        <v>589</v>
      </c>
      <c r="E79" s="29" t="s">
        <v>52</v>
      </c>
      <c r="F79"/>
      <c r="H79">
        <v>1</v>
      </c>
      <c r="K79" t="s">
        <v>11</v>
      </c>
      <c r="L79" s="3" t="s">
        <v>590</v>
      </c>
      <c r="R79" s="17" t="s">
        <v>11</v>
      </c>
      <c r="S79" s="17">
        <v>1</v>
      </c>
      <c r="T79" s="17">
        <v>1</v>
      </c>
      <c r="U79" s="17">
        <v>1</v>
      </c>
      <c r="V79" s="17">
        <v>1</v>
      </c>
      <c r="W79" s="17">
        <v>1</v>
      </c>
      <c r="X79" s="17">
        <v>1</v>
      </c>
      <c r="Y79" s="17">
        <v>1</v>
      </c>
      <c r="Z79" s="17">
        <v>1</v>
      </c>
    </row>
    <row r="80" spans="1:35" ht="30.75" customHeight="1" x14ac:dyDescent="0.25">
      <c r="B80" s="3" t="s">
        <v>60</v>
      </c>
      <c r="C80">
        <v>307</v>
      </c>
      <c r="D80" s="1" t="s">
        <v>833</v>
      </c>
      <c r="E80" t="s">
        <v>52</v>
      </c>
      <c r="F80"/>
      <c r="H80">
        <v>1</v>
      </c>
      <c r="K80" t="s">
        <v>5</v>
      </c>
      <c r="L80" s="3" t="s">
        <v>884</v>
      </c>
      <c r="AG80" s="4" t="s">
        <v>5</v>
      </c>
      <c r="AH80" s="4">
        <v>1</v>
      </c>
      <c r="AI80" s="60" t="s">
        <v>834</v>
      </c>
    </row>
    <row r="81" spans="2:35" ht="60" x14ac:dyDescent="0.25">
      <c r="B81" s="3" t="s">
        <v>60</v>
      </c>
      <c r="C81">
        <v>312</v>
      </c>
      <c r="D81" s="1" t="s">
        <v>530</v>
      </c>
      <c r="E81" s="29" t="s">
        <v>15</v>
      </c>
      <c r="F81" t="s">
        <v>14</v>
      </c>
      <c r="J81">
        <v>1</v>
      </c>
      <c r="R81" s="17" t="s">
        <v>11</v>
      </c>
      <c r="U81" s="17">
        <v>1</v>
      </c>
      <c r="V81" s="17">
        <v>1</v>
      </c>
      <c r="W81" s="17">
        <v>1</v>
      </c>
      <c r="X81" s="17">
        <v>1</v>
      </c>
      <c r="Y81" s="17">
        <v>1</v>
      </c>
      <c r="AB81" s="17" t="s">
        <v>487</v>
      </c>
    </row>
    <row r="82" spans="2:35" ht="45" x14ac:dyDescent="0.25">
      <c r="B82" s="3" t="s">
        <v>60</v>
      </c>
      <c r="C82">
        <v>329</v>
      </c>
      <c r="D82" s="1" t="s">
        <v>584</v>
      </c>
      <c r="E82" s="29" t="s">
        <v>52</v>
      </c>
      <c r="F82"/>
      <c r="H82">
        <v>1</v>
      </c>
      <c r="K82" t="s">
        <v>5</v>
      </c>
      <c r="L82" s="3" t="s">
        <v>585</v>
      </c>
      <c r="R82" s="17" t="s">
        <v>5</v>
      </c>
      <c r="T82" s="17">
        <v>1</v>
      </c>
      <c r="U82" s="17">
        <v>1</v>
      </c>
      <c r="V82" s="17">
        <v>1</v>
      </c>
      <c r="W82" s="17">
        <v>1</v>
      </c>
      <c r="X82" s="17">
        <v>1</v>
      </c>
      <c r="Y82" s="17">
        <v>1</v>
      </c>
      <c r="Z82" s="17">
        <v>1</v>
      </c>
    </row>
    <row r="83" spans="2:35" ht="45" x14ac:dyDescent="0.25">
      <c r="B83" s="3" t="s">
        <v>60</v>
      </c>
      <c r="C83">
        <v>332</v>
      </c>
      <c r="D83" s="1" t="s">
        <v>577</v>
      </c>
      <c r="E83" s="29" t="s">
        <v>52</v>
      </c>
      <c r="F83"/>
      <c r="H83">
        <v>1</v>
      </c>
      <c r="K83" t="s">
        <v>77</v>
      </c>
      <c r="L83" s="3" t="s">
        <v>578</v>
      </c>
      <c r="R83" s="17" t="s">
        <v>77</v>
      </c>
      <c r="T83" s="17">
        <v>1</v>
      </c>
      <c r="U83" s="17">
        <v>1</v>
      </c>
      <c r="V83" s="17">
        <v>1</v>
      </c>
      <c r="W83" s="17">
        <v>1</v>
      </c>
      <c r="X83" s="17">
        <v>1</v>
      </c>
      <c r="Y83" s="17">
        <v>1</v>
      </c>
      <c r="Z83" s="17">
        <v>1</v>
      </c>
    </row>
    <row r="84" spans="2:35" ht="30" x14ac:dyDescent="0.25">
      <c r="B84" s="3" t="s">
        <v>60</v>
      </c>
      <c r="C84">
        <v>333</v>
      </c>
      <c r="D84" s="1" t="s">
        <v>531</v>
      </c>
      <c r="E84" s="29" t="s">
        <v>17</v>
      </c>
      <c r="F84"/>
      <c r="H84">
        <v>1</v>
      </c>
      <c r="K84" t="s">
        <v>5</v>
      </c>
      <c r="L84" s="3" t="s">
        <v>454</v>
      </c>
      <c r="R84" s="17" t="s">
        <v>5</v>
      </c>
      <c r="T84" s="17">
        <v>1</v>
      </c>
      <c r="U84" s="17">
        <v>1</v>
      </c>
      <c r="W84" s="17">
        <v>1</v>
      </c>
      <c r="X84" s="17">
        <v>1</v>
      </c>
      <c r="Z84" s="17">
        <v>1</v>
      </c>
    </row>
    <row r="85" spans="2:35" ht="45" x14ac:dyDescent="0.25">
      <c r="B85" s="3" t="s">
        <v>60</v>
      </c>
      <c r="C85">
        <v>340</v>
      </c>
      <c r="D85" s="1" t="s">
        <v>532</v>
      </c>
      <c r="E85" s="29" t="s">
        <v>55</v>
      </c>
      <c r="F85" t="s">
        <v>7</v>
      </c>
      <c r="J85">
        <v>1</v>
      </c>
      <c r="R85" s="17" t="s">
        <v>5</v>
      </c>
      <c r="U85" s="17">
        <v>1</v>
      </c>
      <c r="W85" s="17">
        <v>1</v>
      </c>
      <c r="X85" s="17">
        <v>1</v>
      </c>
      <c r="AC85" s="17" t="s">
        <v>487</v>
      </c>
    </row>
    <row r="86" spans="2:35" ht="45" x14ac:dyDescent="0.25">
      <c r="B86" s="3" t="s">
        <v>60</v>
      </c>
      <c r="C86">
        <v>364</v>
      </c>
      <c r="D86" s="1" t="s">
        <v>533</v>
      </c>
      <c r="E86" s="29" t="s">
        <v>93</v>
      </c>
      <c r="F86"/>
      <c r="H86">
        <v>1</v>
      </c>
      <c r="K86" t="s">
        <v>11</v>
      </c>
      <c r="L86" s="3" t="s">
        <v>94</v>
      </c>
      <c r="R86" s="17" t="s">
        <v>11</v>
      </c>
      <c r="T86" s="17">
        <v>1</v>
      </c>
      <c r="U86" s="17">
        <v>1</v>
      </c>
      <c r="V86" s="17">
        <v>1</v>
      </c>
      <c r="W86" s="17">
        <v>1</v>
      </c>
      <c r="X86" s="17">
        <v>1</v>
      </c>
      <c r="Y86" s="17">
        <v>1</v>
      </c>
      <c r="AB86" s="17" t="s">
        <v>487</v>
      </c>
    </row>
    <row r="87" spans="2:35" ht="30" x14ac:dyDescent="0.25">
      <c r="B87" s="3" t="s">
        <v>60</v>
      </c>
      <c r="C87">
        <v>397</v>
      </c>
      <c r="D87" t="s">
        <v>534</v>
      </c>
      <c r="E87" s="30" t="s">
        <v>59</v>
      </c>
      <c r="F87" s="23" t="s">
        <v>0</v>
      </c>
      <c r="H87">
        <v>1</v>
      </c>
      <c r="K87" t="s">
        <v>11</v>
      </c>
      <c r="L87" s="3" t="s">
        <v>95</v>
      </c>
    </row>
    <row r="89" spans="2:35" ht="75" x14ac:dyDescent="0.25">
      <c r="B89" s="3" t="s">
        <v>62</v>
      </c>
      <c r="C89">
        <v>1</v>
      </c>
      <c r="D89" s="1" t="s">
        <v>596</v>
      </c>
      <c r="E89" s="31" t="s">
        <v>61</v>
      </c>
      <c r="F89" s="23"/>
      <c r="H89">
        <v>1</v>
      </c>
      <c r="N89" s="3" t="s">
        <v>597</v>
      </c>
      <c r="R89" s="17" t="s">
        <v>132</v>
      </c>
      <c r="U89" s="17">
        <v>1</v>
      </c>
      <c r="V89" s="17">
        <v>1</v>
      </c>
      <c r="X89" s="17">
        <v>1</v>
      </c>
      <c r="Y89" s="17">
        <v>1</v>
      </c>
      <c r="Z89" s="17">
        <v>1</v>
      </c>
    </row>
    <row r="90" spans="2:35" ht="60" x14ac:dyDescent="0.25">
      <c r="B90" s="3" t="s">
        <v>62</v>
      </c>
      <c r="C90">
        <v>15</v>
      </c>
      <c r="D90" s="1" t="s">
        <v>844</v>
      </c>
      <c r="E90" s="31" t="s">
        <v>61</v>
      </c>
      <c r="F90" s="23"/>
      <c r="J90">
        <v>1</v>
      </c>
      <c r="N90" s="3"/>
      <c r="AG90" s="4" t="s">
        <v>5</v>
      </c>
      <c r="AI90" s="60" t="s">
        <v>845</v>
      </c>
    </row>
    <row r="91" spans="2:35" ht="30" x14ac:dyDescent="0.25">
      <c r="B91" s="3" t="s">
        <v>62</v>
      </c>
      <c r="C91">
        <v>17</v>
      </c>
      <c r="D91" s="1" t="s">
        <v>535</v>
      </c>
      <c r="E91" s="31" t="s">
        <v>61</v>
      </c>
      <c r="F91" t="s">
        <v>0</v>
      </c>
      <c r="H91">
        <v>1</v>
      </c>
      <c r="K91" t="s">
        <v>16</v>
      </c>
      <c r="L91" s="3" t="s">
        <v>96</v>
      </c>
      <c r="M91">
        <v>1</v>
      </c>
      <c r="R91" s="17" t="s">
        <v>16</v>
      </c>
      <c r="U91" s="17">
        <v>1</v>
      </c>
      <c r="V91" s="17">
        <v>1</v>
      </c>
      <c r="W91" s="17">
        <v>1</v>
      </c>
      <c r="Y91" s="17">
        <v>1</v>
      </c>
      <c r="Z91" s="17">
        <v>1</v>
      </c>
      <c r="AB91" s="17" t="s">
        <v>536</v>
      </c>
    </row>
    <row r="92" spans="2:35" ht="45" x14ac:dyDescent="0.25">
      <c r="B92" s="3" t="s">
        <v>62</v>
      </c>
      <c r="C92">
        <v>20</v>
      </c>
      <c r="D92" s="1" t="s">
        <v>537</v>
      </c>
      <c r="E92" s="31" t="s">
        <v>97</v>
      </c>
      <c r="F92" t="s">
        <v>0</v>
      </c>
      <c r="H92">
        <v>1</v>
      </c>
      <c r="K92" t="s">
        <v>11</v>
      </c>
      <c r="L92" s="3" t="s">
        <v>98</v>
      </c>
      <c r="R92" s="17" t="s">
        <v>11</v>
      </c>
      <c r="U92" s="17">
        <v>1</v>
      </c>
      <c r="W92" s="17">
        <v>1</v>
      </c>
      <c r="X92" s="17">
        <v>1</v>
      </c>
      <c r="Z92" s="17">
        <v>1</v>
      </c>
    </row>
    <row r="93" spans="2:35" ht="75" x14ac:dyDescent="0.25">
      <c r="B93" s="3" t="s">
        <v>62</v>
      </c>
      <c r="C93">
        <v>30</v>
      </c>
      <c r="D93" s="1" t="s">
        <v>538</v>
      </c>
      <c r="E93" s="29"/>
      <c r="F93" t="s">
        <v>0</v>
      </c>
      <c r="J93">
        <v>1</v>
      </c>
    </row>
    <row r="95" spans="2:35" ht="30" x14ac:dyDescent="0.25">
      <c r="B95" s="3" t="s">
        <v>63</v>
      </c>
      <c r="C95">
        <v>4</v>
      </c>
      <c r="D95" s="1" t="s">
        <v>539</v>
      </c>
      <c r="E95" s="29"/>
      <c r="F95" t="s">
        <v>0</v>
      </c>
      <c r="H95">
        <v>1</v>
      </c>
      <c r="K95" t="s">
        <v>11</v>
      </c>
      <c r="L95" s="3" t="s">
        <v>99</v>
      </c>
      <c r="R95" s="17" t="s">
        <v>16</v>
      </c>
      <c r="U95" s="17">
        <v>1</v>
      </c>
      <c r="V95" s="17">
        <v>1</v>
      </c>
      <c r="W95" s="17">
        <v>1</v>
      </c>
      <c r="Y95" s="17">
        <v>1</v>
      </c>
      <c r="Z95" s="17">
        <v>1</v>
      </c>
      <c r="AB95" s="17" t="s">
        <v>536</v>
      </c>
    </row>
    <row r="97" spans="2:35" ht="60" x14ac:dyDescent="0.25">
      <c r="B97" s="3" t="s">
        <v>64</v>
      </c>
      <c r="C97">
        <v>26</v>
      </c>
      <c r="D97" s="1" t="s">
        <v>540</v>
      </c>
      <c r="E97" s="29"/>
      <c r="F97" t="s">
        <v>0</v>
      </c>
      <c r="H97">
        <v>1</v>
      </c>
      <c r="K97" t="s">
        <v>11</v>
      </c>
      <c r="L97" s="3" t="s">
        <v>100</v>
      </c>
      <c r="P97">
        <v>1</v>
      </c>
      <c r="R97" s="17" t="s">
        <v>11</v>
      </c>
      <c r="U97" s="17">
        <v>1</v>
      </c>
      <c r="W97" s="17">
        <v>1</v>
      </c>
      <c r="X97" s="17">
        <v>1</v>
      </c>
      <c r="Z97" s="17">
        <v>1</v>
      </c>
    </row>
    <row r="98" spans="2:35" ht="30" x14ac:dyDescent="0.25">
      <c r="B98" s="3" t="s">
        <v>64</v>
      </c>
      <c r="C98">
        <v>93</v>
      </c>
      <c r="D98" s="1" t="s">
        <v>541</v>
      </c>
      <c r="E98" s="29"/>
      <c r="F98" t="s">
        <v>7</v>
      </c>
      <c r="J98">
        <v>1</v>
      </c>
      <c r="R98" s="17" t="s">
        <v>16</v>
      </c>
      <c r="U98" s="17">
        <v>1</v>
      </c>
      <c r="W98" s="17">
        <v>1</v>
      </c>
      <c r="X98" s="17">
        <v>1</v>
      </c>
      <c r="AB98" s="17" t="s">
        <v>487</v>
      </c>
    </row>
    <row r="99" spans="2:35" ht="30" x14ac:dyDescent="0.25">
      <c r="B99" s="3" t="s">
        <v>64</v>
      </c>
      <c r="C99">
        <v>108</v>
      </c>
      <c r="D99" s="1" t="s">
        <v>823</v>
      </c>
      <c r="E99" s="29"/>
      <c r="F99" t="s">
        <v>6</v>
      </c>
      <c r="J99">
        <v>1</v>
      </c>
      <c r="AG99" s="4" t="s">
        <v>5</v>
      </c>
    </row>
    <row r="100" spans="2:35" ht="60" x14ac:dyDescent="0.25">
      <c r="B100" s="3" t="s">
        <v>64</v>
      </c>
      <c r="C100">
        <v>118</v>
      </c>
      <c r="D100" s="1" t="s">
        <v>542</v>
      </c>
      <c r="E100" s="29"/>
      <c r="F100" t="s">
        <v>0</v>
      </c>
      <c r="H100">
        <v>1</v>
      </c>
      <c r="K100" t="s">
        <v>11</v>
      </c>
      <c r="L100" s="3" t="s">
        <v>101</v>
      </c>
      <c r="M100">
        <v>1</v>
      </c>
      <c r="R100" s="17" t="s">
        <v>11</v>
      </c>
      <c r="U100" s="17">
        <v>1</v>
      </c>
      <c r="X100" s="17">
        <v>1</v>
      </c>
    </row>
    <row r="102" spans="2:35" ht="120" x14ac:dyDescent="0.25">
      <c r="B102" s="3" t="s">
        <v>441</v>
      </c>
      <c r="C102">
        <v>1</v>
      </c>
      <c r="D102" s="1" t="s">
        <v>543</v>
      </c>
      <c r="E102" s="29"/>
      <c r="F102" t="s">
        <v>7</v>
      </c>
      <c r="I102">
        <v>1</v>
      </c>
      <c r="N102" s="3" t="s">
        <v>102</v>
      </c>
      <c r="P102">
        <v>1</v>
      </c>
    </row>
    <row r="103" spans="2:35" ht="75" x14ac:dyDescent="0.25">
      <c r="B103" s="3" t="s">
        <v>441</v>
      </c>
      <c r="C103">
        <v>1</v>
      </c>
      <c r="D103" s="1" t="s">
        <v>543</v>
      </c>
      <c r="E103" s="29" t="s">
        <v>103</v>
      </c>
      <c r="F103"/>
      <c r="J103">
        <v>1</v>
      </c>
      <c r="N103" s="3"/>
    </row>
    <row r="104" spans="2:35" ht="75" x14ac:dyDescent="0.25">
      <c r="B104" s="3" t="s">
        <v>441</v>
      </c>
      <c r="C104">
        <v>1</v>
      </c>
      <c r="D104" s="1" t="s">
        <v>543</v>
      </c>
      <c r="E104" s="29" t="s">
        <v>17</v>
      </c>
      <c r="F104"/>
      <c r="J104">
        <v>1</v>
      </c>
      <c r="N104" s="3"/>
    </row>
    <row r="105" spans="2:35" ht="75" x14ac:dyDescent="0.25">
      <c r="B105" s="3" t="s">
        <v>441</v>
      </c>
      <c r="C105">
        <v>1</v>
      </c>
      <c r="D105" s="1" t="s">
        <v>543</v>
      </c>
      <c r="E105" s="29" t="s">
        <v>18</v>
      </c>
      <c r="F105"/>
      <c r="J105">
        <v>1</v>
      </c>
      <c r="N105" s="3"/>
    </row>
    <row r="106" spans="2:35" ht="67.5" customHeight="1" x14ac:dyDescent="0.25">
      <c r="B106" s="3" t="s">
        <v>441</v>
      </c>
      <c r="C106">
        <v>74</v>
      </c>
      <c r="D106" s="1" t="s">
        <v>573</v>
      </c>
      <c r="E106" s="29"/>
      <c r="F106" t="s">
        <v>0</v>
      </c>
      <c r="J106">
        <v>1</v>
      </c>
      <c r="N106" s="3"/>
      <c r="R106" s="17" t="s">
        <v>11</v>
      </c>
      <c r="U106" s="17">
        <v>1</v>
      </c>
      <c r="V106" s="17">
        <v>1</v>
      </c>
      <c r="W106" s="17">
        <v>1</v>
      </c>
      <c r="X106" s="17">
        <v>1</v>
      </c>
      <c r="Y106" s="17">
        <v>1</v>
      </c>
      <c r="Z106" s="17">
        <v>1</v>
      </c>
    </row>
    <row r="107" spans="2:35" ht="67.5" customHeight="1" x14ac:dyDescent="0.25">
      <c r="B107" s="3" t="s">
        <v>441</v>
      </c>
      <c r="C107">
        <v>76</v>
      </c>
      <c r="D107" s="1" t="s">
        <v>575</v>
      </c>
      <c r="E107" s="29"/>
      <c r="F107" t="s">
        <v>0</v>
      </c>
      <c r="J107">
        <v>1</v>
      </c>
      <c r="N107" s="3"/>
      <c r="R107" s="17" t="s">
        <v>11</v>
      </c>
      <c r="U107" s="17">
        <v>1</v>
      </c>
      <c r="V107" s="17">
        <v>1</v>
      </c>
      <c r="W107" s="17">
        <v>1</v>
      </c>
      <c r="X107" s="17">
        <v>1</v>
      </c>
      <c r="Y107" s="17">
        <v>1</v>
      </c>
      <c r="Z107" s="17">
        <v>1</v>
      </c>
    </row>
    <row r="108" spans="2:35" ht="67.5" customHeight="1" x14ac:dyDescent="0.25">
      <c r="B108" s="3" t="s">
        <v>441</v>
      </c>
      <c r="C108">
        <v>88</v>
      </c>
      <c r="D108" s="1" t="s">
        <v>576</v>
      </c>
      <c r="E108" s="29"/>
      <c r="F108" t="s">
        <v>0</v>
      </c>
      <c r="J108">
        <v>1</v>
      </c>
      <c r="N108" s="3"/>
      <c r="R108" s="17" t="s">
        <v>11</v>
      </c>
      <c r="U108" s="17">
        <v>1</v>
      </c>
      <c r="V108" s="17">
        <v>1</v>
      </c>
      <c r="W108" s="17">
        <v>1</v>
      </c>
      <c r="X108" s="17">
        <v>1</v>
      </c>
      <c r="Y108" s="17">
        <v>1</v>
      </c>
      <c r="Z108" s="17">
        <v>1</v>
      </c>
    </row>
    <row r="109" spans="2:35" ht="45" x14ac:dyDescent="0.25">
      <c r="B109" s="3" t="s">
        <v>441</v>
      </c>
      <c r="C109">
        <v>130</v>
      </c>
      <c r="D109" s="1" t="s">
        <v>544</v>
      </c>
      <c r="E109" s="29"/>
      <c r="F109" t="s">
        <v>6</v>
      </c>
      <c r="J109">
        <v>1</v>
      </c>
    </row>
    <row r="111" spans="2:35" ht="32.25" customHeight="1" x14ac:dyDescent="0.25">
      <c r="B111" s="3" t="s">
        <v>104</v>
      </c>
      <c r="C111">
        <v>61</v>
      </c>
      <c r="D111" s="1" t="s">
        <v>545</v>
      </c>
      <c r="E111" s="29"/>
      <c r="F111" t="s">
        <v>7</v>
      </c>
      <c r="H111">
        <v>1</v>
      </c>
      <c r="K111" t="s">
        <v>77</v>
      </c>
      <c r="L111" s="1" t="s">
        <v>105</v>
      </c>
      <c r="R111" s="17" t="s">
        <v>292</v>
      </c>
      <c r="U111" s="17">
        <v>1</v>
      </c>
      <c r="V111" s="17">
        <v>1</v>
      </c>
      <c r="W111" s="17">
        <v>1</v>
      </c>
      <c r="X111" s="17">
        <v>1</v>
      </c>
      <c r="Y111" s="17">
        <v>1</v>
      </c>
      <c r="Z111" s="17">
        <v>1</v>
      </c>
      <c r="AG111" s="4" t="s">
        <v>77</v>
      </c>
      <c r="AH111" s="4">
        <v>0</v>
      </c>
      <c r="AI111" s="60" t="s">
        <v>839</v>
      </c>
    </row>
    <row r="112" spans="2:35" ht="60" customHeight="1" x14ac:dyDescent="0.25">
      <c r="B112" s="3" t="s">
        <v>104</v>
      </c>
      <c r="C112">
        <v>61</v>
      </c>
      <c r="D112" s="1" t="s">
        <v>545</v>
      </c>
      <c r="E112" s="29"/>
      <c r="F112" t="s">
        <v>7</v>
      </c>
      <c r="H112">
        <v>1</v>
      </c>
      <c r="N112" s="3" t="s">
        <v>106</v>
      </c>
      <c r="R112" s="17" t="s">
        <v>546</v>
      </c>
      <c r="T112" s="17">
        <v>1</v>
      </c>
      <c r="U112" s="17">
        <v>1</v>
      </c>
      <c r="V112" s="17">
        <v>1</v>
      </c>
      <c r="W112" s="17">
        <v>1</v>
      </c>
      <c r="X112" s="17">
        <v>1</v>
      </c>
      <c r="Y112" s="17">
        <v>1</v>
      </c>
      <c r="Z112" s="17">
        <v>1</v>
      </c>
    </row>
    <row r="113" spans="2:28" ht="45" x14ac:dyDescent="0.25">
      <c r="B113" s="3" t="s">
        <v>104</v>
      </c>
      <c r="C113">
        <v>61</v>
      </c>
      <c r="D113" s="1" t="s">
        <v>545</v>
      </c>
      <c r="E113" s="29"/>
      <c r="F113" t="s">
        <v>7</v>
      </c>
      <c r="H113">
        <v>1</v>
      </c>
      <c r="N113" s="3" t="s">
        <v>107</v>
      </c>
      <c r="R113" s="17" t="s">
        <v>132</v>
      </c>
      <c r="U113" s="17">
        <v>1</v>
      </c>
      <c r="V113" s="17">
        <v>1</v>
      </c>
      <c r="W113" s="17">
        <v>1</v>
      </c>
      <c r="Y113" s="17">
        <v>1</v>
      </c>
      <c r="Z113" s="17">
        <v>1</v>
      </c>
      <c r="AB113" s="17">
        <v>1</v>
      </c>
    </row>
    <row r="114" spans="2:28" ht="45" x14ac:dyDescent="0.25">
      <c r="B114" s="3" t="s">
        <v>104</v>
      </c>
      <c r="C114">
        <v>153</v>
      </c>
      <c r="D114" s="1" t="s">
        <v>547</v>
      </c>
      <c r="E114" s="29"/>
      <c r="F114" t="s">
        <v>0</v>
      </c>
      <c r="J114">
        <v>1</v>
      </c>
    </row>
    <row r="115" spans="2:28" ht="45" x14ac:dyDescent="0.25">
      <c r="B115" s="3" t="s">
        <v>104</v>
      </c>
      <c r="C115">
        <v>208</v>
      </c>
      <c r="D115" s="1" t="s">
        <v>548</v>
      </c>
      <c r="E115" s="29"/>
      <c r="F115" t="s">
        <v>0</v>
      </c>
      <c r="H115">
        <v>1</v>
      </c>
      <c r="O115" s="1" t="s">
        <v>108</v>
      </c>
      <c r="P115">
        <v>1</v>
      </c>
    </row>
    <row r="117" spans="2:28" ht="45" x14ac:dyDescent="0.25">
      <c r="B117" s="3" t="s">
        <v>109</v>
      </c>
      <c r="C117">
        <v>1</v>
      </c>
      <c r="D117" s="1" t="s">
        <v>110</v>
      </c>
      <c r="E117" s="29" t="s">
        <v>109</v>
      </c>
      <c r="F117"/>
      <c r="I117">
        <v>1</v>
      </c>
      <c r="K117" t="s">
        <v>11</v>
      </c>
      <c r="L117" s="3" t="s">
        <v>111</v>
      </c>
      <c r="P117">
        <v>1</v>
      </c>
    </row>
    <row r="118" spans="2:28" ht="30" x14ac:dyDescent="0.25">
      <c r="B118" s="3" t="s">
        <v>109</v>
      </c>
      <c r="C118">
        <v>4</v>
      </c>
      <c r="D118" s="1" t="s">
        <v>112</v>
      </c>
      <c r="E118" s="29" t="s">
        <v>109</v>
      </c>
      <c r="F118"/>
      <c r="I118">
        <v>1</v>
      </c>
      <c r="O118" s="3" t="s">
        <v>113</v>
      </c>
      <c r="P118">
        <v>1</v>
      </c>
    </row>
    <row r="119" spans="2:28" ht="45" x14ac:dyDescent="0.25">
      <c r="B119" s="3" t="s">
        <v>109</v>
      </c>
      <c r="C119">
        <v>6</v>
      </c>
      <c r="D119" s="1" t="s">
        <v>115</v>
      </c>
      <c r="E119" s="29" t="s">
        <v>116</v>
      </c>
      <c r="F119"/>
      <c r="J119">
        <v>1</v>
      </c>
    </row>
    <row r="120" spans="2:28" ht="30" x14ac:dyDescent="0.25">
      <c r="B120" s="3" t="s">
        <v>109</v>
      </c>
      <c r="C120">
        <v>7</v>
      </c>
      <c r="D120" s="1" t="s">
        <v>117</v>
      </c>
      <c r="E120" s="29" t="s">
        <v>116</v>
      </c>
      <c r="F120"/>
      <c r="H120">
        <v>1</v>
      </c>
      <c r="O120" s="1" t="s">
        <v>118</v>
      </c>
    </row>
    <row r="121" spans="2:28" ht="45" x14ac:dyDescent="0.25">
      <c r="B121" s="3" t="s">
        <v>109</v>
      </c>
      <c r="C121">
        <v>9</v>
      </c>
      <c r="D121" s="1" t="s">
        <v>119</v>
      </c>
      <c r="E121" s="29" t="s">
        <v>120</v>
      </c>
      <c r="F121" t="s">
        <v>44</v>
      </c>
      <c r="H121">
        <v>1</v>
      </c>
      <c r="O121" s="1" t="s">
        <v>121</v>
      </c>
      <c r="P121">
        <v>1</v>
      </c>
    </row>
    <row r="122" spans="2:28" ht="30" x14ac:dyDescent="0.25">
      <c r="B122" s="3" t="s">
        <v>109</v>
      </c>
      <c r="C122">
        <v>12</v>
      </c>
      <c r="D122" s="1" t="s">
        <v>122</v>
      </c>
      <c r="E122" s="29" t="s">
        <v>109</v>
      </c>
      <c r="F122"/>
      <c r="G122" s="11">
        <v>1</v>
      </c>
    </row>
    <row r="123" spans="2:28" ht="30" x14ac:dyDescent="0.25">
      <c r="B123" s="3" t="s">
        <v>109</v>
      </c>
      <c r="C123">
        <v>25</v>
      </c>
      <c r="D123" s="1" t="s">
        <v>123</v>
      </c>
      <c r="E123" s="29" t="s">
        <v>109</v>
      </c>
      <c r="F123"/>
      <c r="J123">
        <v>1</v>
      </c>
      <c r="R123" s="17" t="s">
        <v>5</v>
      </c>
      <c r="U123" s="17">
        <v>1</v>
      </c>
      <c r="V123" s="17">
        <v>1</v>
      </c>
      <c r="W123" s="17">
        <v>1</v>
      </c>
      <c r="X123" s="17">
        <v>1</v>
      </c>
      <c r="Y123" s="17">
        <v>1</v>
      </c>
      <c r="Z123" s="17">
        <v>1</v>
      </c>
    </row>
    <row r="124" spans="2:28" ht="45" x14ac:dyDescent="0.25">
      <c r="B124" s="3" t="s">
        <v>109</v>
      </c>
      <c r="C124">
        <v>26</v>
      </c>
      <c r="D124" s="1" t="s">
        <v>124</v>
      </c>
      <c r="E124" s="29"/>
      <c r="F124" t="s">
        <v>125</v>
      </c>
      <c r="H124">
        <v>1</v>
      </c>
      <c r="O124" s="1" t="s">
        <v>126</v>
      </c>
    </row>
    <row r="125" spans="2:28" ht="45" x14ac:dyDescent="0.25">
      <c r="B125" s="3" t="s">
        <v>109</v>
      </c>
      <c r="C125">
        <v>26</v>
      </c>
      <c r="D125" s="1" t="s">
        <v>124</v>
      </c>
      <c r="E125" s="29" t="s">
        <v>109</v>
      </c>
      <c r="F125"/>
      <c r="G125" s="11">
        <v>1</v>
      </c>
    </row>
    <row r="126" spans="2:28" ht="45" x14ac:dyDescent="0.25">
      <c r="B126" s="3" t="s">
        <v>109</v>
      </c>
      <c r="C126">
        <v>35</v>
      </c>
      <c r="D126" s="1" t="s">
        <v>127</v>
      </c>
      <c r="E126" s="29" t="s">
        <v>109</v>
      </c>
      <c r="F126"/>
      <c r="J126">
        <v>1</v>
      </c>
    </row>
    <row r="127" spans="2:28" ht="45" x14ac:dyDescent="0.25">
      <c r="B127" s="3" t="s">
        <v>109</v>
      </c>
      <c r="C127">
        <v>40</v>
      </c>
      <c r="D127" s="1" t="s">
        <v>128</v>
      </c>
      <c r="E127" s="29" t="s">
        <v>109</v>
      </c>
      <c r="F127"/>
      <c r="J127">
        <v>1</v>
      </c>
    </row>
    <row r="128" spans="2:28" ht="30" x14ac:dyDescent="0.25">
      <c r="B128" s="3" t="s">
        <v>109</v>
      </c>
      <c r="C128">
        <v>41</v>
      </c>
      <c r="D128" s="1" t="s">
        <v>129</v>
      </c>
      <c r="E128" s="29" t="s">
        <v>109</v>
      </c>
      <c r="F128"/>
      <c r="J128">
        <v>1</v>
      </c>
    </row>
    <row r="129" spans="2:26" ht="30" x14ac:dyDescent="0.25">
      <c r="B129" s="3" t="s">
        <v>109</v>
      </c>
      <c r="C129">
        <v>42</v>
      </c>
      <c r="D129" s="1" t="s">
        <v>130</v>
      </c>
      <c r="E129" s="29" t="s">
        <v>109</v>
      </c>
      <c r="F129"/>
      <c r="J129">
        <v>1</v>
      </c>
    </row>
    <row r="130" spans="2:26" ht="45" x14ac:dyDescent="0.25">
      <c r="B130" s="3" t="s">
        <v>109</v>
      </c>
      <c r="C130">
        <v>46</v>
      </c>
      <c r="D130" s="1" t="s">
        <v>131</v>
      </c>
      <c r="E130" s="29" t="s">
        <v>109</v>
      </c>
      <c r="F130" t="s">
        <v>7</v>
      </c>
      <c r="I130">
        <v>1</v>
      </c>
      <c r="K130" t="s">
        <v>132</v>
      </c>
      <c r="L130" s="3" t="s">
        <v>133</v>
      </c>
    </row>
    <row r="131" spans="2:26" ht="30" x14ac:dyDescent="0.25">
      <c r="B131" s="3" t="s">
        <v>109</v>
      </c>
      <c r="C131">
        <v>47</v>
      </c>
      <c r="D131" s="1" t="s">
        <v>134</v>
      </c>
      <c r="E131" s="29" t="s">
        <v>135</v>
      </c>
      <c r="F131"/>
      <c r="J131">
        <v>1</v>
      </c>
    </row>
    <row r="132" spans="2:26" ht="60" x14ac:dyDescent="0.25">
      <c r="B132" s="3" t="s">
        <v>109</v>
      </c>
      <c r="C132">
        <v>52</v>
      </c>
      <c r="D132" s="1" t="s">
        <v>136</v>
      </c>
      <c r="E132" s="29" t="s">
        <v>109</v>
      </c>
      <c r="F132" t="s">
        <v>7</v>
      </c>
      <c r="H132">
        <v>1</v>
      </c>
      <c r="K132" t="s">
        <v>132</v>
      </c>
      <c r="L132" s="3" t="s">
        <v>137</v>
      </c>
      <c r="M132">
        <v>1</v>
      </c>
      <c r="R132" s="17" t="s">
        <v>132</v>
      </c>
      <c r="T132" s="17">
        <v>1</v>
      </c>
      <c r="U132" s="17">
        <v>1</v>
      </c>
      <c r="V132" s="17">
        <v>1</v>
      </c>
      <c r="W132" s="17">
        <v>1</v>
      </c>
      <c r="X132" s="17">
        <v>1</v>
      </c>
      <c r="Y132" s="17">
        <v>1</v>
      </c>
      <c r="Z132" s="17">
        <v>1</v>
      </c>
    </row>
    <row r="133" spans="2:26" ht="45" x14ac:dyDescent="0.25">
      <c r="B133" s="3" t="s">
        <v>109</v>
      </c>
      <c r="C133">
        <v>54</v>
      </c>
      <c r="D133" s="1" t="s">
        <v>138</v>
      </c>
      <c r="E133" s="29" t="s">
        <v>109</v>
      </c>
      <c r="F133"/>
      <c r="H133">
        <v>1</v>
      </c>
      <c r="O133" s="1" t="s">
        <v>139</v>
      </c>
    </row>
    <row r="134" spans="2:26" ht="60" x14ac:dyDescent="0.25">
      <c r="B134" s="3" t="s">
        <v>109</v>
      </c>
      <c r="C134">
        <v>56</v>
      </c>
      <c r="D134" s="1" t="s">
        <v>140</v>
      </c>
      <c r="E134" s="29" t="s">
        <v>109</v>
      </c>
      <c r="F134"/>
      <c r="J134">
        <v>1</v>
      </c>
      <c r="R134" s="17" t="s">
        <v>16</v>
      </c>
      <c r="U134" s="17">
        <v>1</v>
      </c>
      <c r="V134" s="17">
        <v>1</v>
      </c>
      <c r="W134" s="17">
        <v>1</v>
      </c>
      <c r="X134" s="17">
        <v>1</v>
      </c>
      <c r="Y134" s="17">
        <v>1</v>
      </c>
      <c r="Z134" s="17">
        <v>1</v>
      </c>
    </row>
    <row r="135" spans="2:26" ht="60" x14ac:dyDescent="0.25">
      <c r="B135" s="3" t="s">
        <v>109</v>
      </c>
      <c r="C135">
        <v>56</v>
      </c>
      <c r="D135" s="1" t="s">
        <v>140</v>
      </c>
      <c r="E135" s="29" t="s">
        <v>109</v>
      </c>
      <c r="F135"/>
      <c r="J135">
        <v>1</v>
      </c>
      <c r="R135" s="17" t="s">
        <v>16</v>
      </c>
      <c r="U135" s="17">
        <v>1</v>
      </c>
      <c r="V135" s="17">
        <v>1</v>
      </c>
      <c r="W135" s="17">
        <v>1</v>
      </c>
      <c r="X135" s="17">
        <v>1</v>
      </c>
      <c r="Y135" s="17">
        <v>1</v>
      </c>
      <c r="Z135" s="17">
        <v>1</v>
      </c>
    </row>
    <row r="136" spans="2:26" ht="30" x14ac:dyDescent="0.25">
      <c r="B136" s="3" t="s">
        <v>109</v>
      </c>
      <c r="C136">
        <v>57</v>
      </c>
      <c r="D136" s="1" t="s">
        <v>141</v>
      </c>
      <c r="E136" s="29" t="s">
        <v>109</v>
      </c>
      <c r="F136" t="s">
        <v>7</v>
      </c>
      <c r="H136">
        <v>1</v>
      </c>
      <c r="K136" t="s">
        <v>132</v>
      </c>
      <c r="L136" s="3" t="s">
        <v>142</v>
      </c>
      <c r="R136" s="17" t="s">
        <v>132</v>
      </c>
      <c r="T136" s="17">
        <v>1</v>
      </c>
      <c r="U136" s="17">
        <v>1</v>
      </c>
      <c r="V136" s="17">
        <v>1</v>
      </c>
      <c r="W136" s="17">
        <v>1</v>
      </c>
      <c r="X136" s="17">
        <v>1</v>
      </c>
      <c r="Y136" s="17">
        <v>1</v>
      </c>
      <c r="Z136" s="17">
        <v>1</v>
      </c>
    </row>
    <row r="137" spans="2:26" ht="60" x14ac:dyDescent="0.25">
      <c r="B137" s="3" t="s">
        <v>109</v>
      </c>
      <c r="C137">
        <v>58</v>
      </c>
      <c r="D137" s="1" t="s">
        <v>143</v>
      </c>
      <c r="E137" s="29" t="s">
        <v>109</v>
      </c>
      <c r="F137" t="s">
        <v>7</v>
      </c>
      <c r="J137">
        <v>1</v>
      </c>
    </row>
    <row r="138" spans="2:26" ht="60" x14ac:dyDescent="0.25">
      <c r="B138" s="3" t="s">
        <v>109</v>
      </c>
      <c r="C138">
        <v>61</v>
      </c>
      <c r="D138" s="1" t="s">
        <v>144</v>
      </c>
      <c r="E138" s="29"/>
      <c r="F138" t="s">
        <v>7</v>
      </c>
      <c r="J138">
        <v>1</v>
      </c>
    </row>
    <row r="139" spans="2:26" ht="30" x14ac:dyDescent="0.25">
      <c r="B139" s="3" t="s">
        <v>109</v>
      </c>
      <c r="C139">
        <v>62</v>
      </c>
      <c r="D139" s="1" t="s">
        <v>145</v>
      </c>
      <c r="E139" s="32"/>
      <c r="F139" t="s">
        <v>14</v>
      </c>
      <c r="H139">
        <v>1</v>
      </c>
      <c r="K139" t="s">
        <v>11</v>
      </c>
      <c r="L139" s="3" t="s">
        <v>509</v>
      </c>
      <c r="R139" s="17" t="s">
        <v>11</v>
      </c>
      <c r="T139" s="17">
        <v>1</v>
      </c>
      <c r="U139" s="17">
        <v>1</v>
      </c>
      <c r="V139" s="17">
        <v>1</v>
      </c>
      <c r="W139" s="17">
        <v>1</v>
      </c>
      <c r="X139" s="17">
        <v>1</v>
      </c>
      <c r="Y139" s="17">
        <v>1</v>
      </c>
      <c r="Z139" s="17">
        <v>1</v>
      </c>
    </row>
    <row r="140" spans="2:26" ht="45" x14ac:dyDescent="0.25">
      <c r="B140" s="3" t="s">
        <v>109</v>
      </c>
      <c r="C140">
        <v>63</v>
      </c>
      <c r="D140" s="1" t="s">
        <v>146</v>
      </c>
      <c r="E140" s="29" t="s">
        <v>109</v>
      </c>
      <c r="F140"/>
      <c r="H140">
        <v>1</v>
      </c>
      <c r="O140" s="1" t="s">
        <v>147</v>
      </c>
    </row>
    <row r="141" spans="2:26" ht="45" x14ac:dyDescent="0.25">
      <c r="B141" s="3" t="s">
        <v>109</v>
      </c>
      <c r="C141">
        <v>65</v>
      </c>
      <c r="D141" s="1" t="s">
        <v>148</v>
      </c>
      <c r="E141" s="29" t="s">
        <v>109</v>
      </c>
      <c r="F141" t="s">
        <v>14</v>
      </c>
      <c r="J141">
        <v>1</v>
      </c>
      <c r="R141" s="17" t="s">
        <v>11</v>
      </c>
      <c r="U141" s="17">
        <v>1</v>
      </c>
      <c r="V141" s="17">
        <v>1</v>
      </c>
      <c r="W141" s="17">
        <v>1</v>
      </c>
      <c r="X141" s="17">
        <v>1</v>
      </c>
      <c r="Y141" s="17">
        <v>1</v>
      </c>
      <c r="Z141" s="17">
        <v>1</v>
      </c>
    </row>
    <row r="142" spans="2:26" ht="45" x14ac:dyDescent="0.25">
      <c r="B142" s="3" t="s">
        <v>109</v>
      </c>
      <c r="C142">
        <v>65</v>
      </c>
      <c r="D142" s="1" t="s">
        <v>148</v>
      </c>
      <c r="E142" s="29" t="s">
        <v>109</v>
      </c>
      <c r="F142" t="s">
        <v>14</v>
      </c>
      <c r="H142">
        <v>1</v>
      </c>
      <c r="K142" t="s">
        <v>77</v>
      </c>
      <c r="L142" s="3" t="s">
        <v>149</v>
      </c>
      <c r="M142">
        <v>1</v>
      </c>
      <c r="P142">
        <v>1</v>
      </c>
      <c r="R142" s="17" t="s">
        <v>11</v>
      </c>
      <c r="U142" s="17">
        <v>1</v>
      </c>
      <c r="V142" s="17">
        <v>1</v>
      </c>
      <c r="X142" s="17">
        <v>1</v>
      </c>
      <c r="Y142" s="17">
        <v>1</v>
      </c>
      <c r="Z142" s="17">
        <v>1</v>
      </c>
    </row>
    <row r="143" spans="2:26" ht="45" x14ac:dyDescent="0.25">
      <c r="B143" s="3" t="s">
        <v>109</v>
      </c>
      <c r="C143">
        <v>73</v>
      </c>
      <c r="D143" s="1" t="s">
        <v>150</v>
      </c>
      <c r="E143" s="29" t="s">
        <v>109</v>
      </c>
      <c r="F143"/>
      <c r="J143">
        <v>1</v>
      </c>
      <c r="R143" s="17" t="s">
        <v>11</v>
      </c>
      <c r="S143" s="17">
        <v>1</v>
      </c>
      <c r="U143" s="17">
        <v>1</v>
      </c>
      <c r="X143" s="17">
        <v>1</v>
      </c>
      <c r="Y143" s="17">
        <v>1</v>
      </c>
      <c r="Z143" s="17">
        <v>1</v>
      </c>
    </row>
    <row r="144" spans="2:26" ht="60" x14ac:dyDescent="0.25">
      <c r="B144" s="3" t="s">
        <v>109</v>
      </c>
      <c r="C144">
        <v>74</v>
      </c>
      <c r="D144" s="1" t="s">
        <v>151</v>
      </c>
      <c r="E144" s="29" t="s">
        <v>109</v>
      </c>
      <c r="F144" t="s">
        <v>7</v>
      </c>
      <c r="J144">
        <v>1</v>
      </c>
    </row>
    <row r="145" spans="2:26" ht="30" x14ac:dyDescent="0.25">
      <c r="B145" s="3" t="s">
        <v>109</v>
      </c>
      <c r="C145">
        <v>75</v>
      </c>
      <c r="D145" s="1" t="s">
        <v>152</v>
      </c>
      <c r="E145" s="29" t="s">
        <v>109</v>
      </c>
      <c r="F145"/>
      <c r="J145">
        <v>1</v>
      </c>
    </row>
    <row r="146" spans="2:26" ht="62.25" customHeight="1" x14ac:dyDescent="0.25">
      <c r="B146" s="3" t="s">
        <v>109</v>
      </c>
      <c r="C146">
        <v>79</v>
      </c>
      <c r="D146" s="1" t="s">
        <v>153</v>
      </c>
      <c r="E146" s="29" t="s">
        <v>154</v>
      </c>
      <c r="F146" t="s">
        <v>14</v>
      </c>
      <c r="J146">
        <v>1</v>
      </c>
      <c r="R146" s="17" t="s">
        <v>5</v>
      </c>
      <c r="U146" s="17">
        <v>1</v>
      </c>
      <c r="W146" s="17">
        <v>1</v>
      </c>
      <c r="X146" s="17">
        <v>1</v>
      </c>
      <c r="Y146" s="17">
        <v>1</v>
      </c>
      <c r="Z146" s="17">
        <v>1</v>
      </c>
    </row>
    <row r="147" spans="2:26" ht="30" x14ac:dyDescent="0.25">
      <c r="B147" s="3" t="s">
        <v>109</v>
      </c>
      <c r="C147">
        <v>90</v>
      </c>
      <c r="D147" s="1" t="s">
        <v>155</v>
      </c>
      <c r="E147" s="29" t="s">
        <v>109</v>
      </c>
      <c r="F147"/>
      <c r="H147">
        <v>1</v>
      </c>
      <c r="K147" t="s">
        <v>16</v>
      </c>
      <c r="L147" s="3" t="s">
        <v>156</v>
      </c>
      <c r="M147">
        <v>1</v>
      </c>
      <c r="R147" s="17" t="s">
        <v>16</v>
      </c>
      <c r="U147" s="17">
        <v>1</v>
      </c>
      <c r="V147" s="17">
        <v>1</v>
      </c>
      <c r="W147" s="17">
        <v>1</v>
      </c>
      <c r="X147" s="17">
        <v>1</v>
      </c>
      <c r="Y147" s="17">
        <v>1</v>
      </c>
      <c r="Z147" s="17">
        <v>1</v>
      </c>
    </row>
    <row r="148" spans="2:26" ht="60" x14ac:dyDescent="0.25">
      <c r="B148" s="3" t="s">
        <v>109</v>
      </c>
      <c r="C148">
        <v>90</v>
      </c>
      <c r="D148" s="1" t="s">
        <v>155</v>
      </c>
      <c r="E148" s="29" t="s">
        <v>109</v>
      </c>
      <c r="F148"/>
      <c r="H148">
        <v>1</v>
      </c>
      <c r="K148" t="s">
        <v>16</v>
      </c>
      <c r="L148" s="3" t="s">
        <v>157</v>
      </c>
      <c r="M148">
        <v>1</v>
      </c>
      <c r="R148" s="17" t="s">
        <v>16</v>
      </c>
      <c r="U148" s="17">
        <v>1</v>
      </c>
      <c r="V148" s="17">
        <v>1</v>
      </c>
      <c r="W148" s="17">
        <v>1</v>
      </c>
      <c r="X148" s="17">
        <v>1</v>
      </c>
      <c r="Y148" s="17">
        <v>1</v>
      </c>
      <c r="Z148" s="17">
        <v>1</v>
      </c>
    </row>
    <row r="149" spans="2:26" ht="45" x14ac:dyDescent="0.25">
      <c r="B149" s="3" t="s">
        <v>109</v>
      </c>
      <c r="C149">
        <v>92</v>
      </c>
      <c r="D149" s="1" t="s">
        <v>158</v>
      </c>
      <c r="E149" s="29" t="s">
        <v>109</v>
      </c>
      <c r="F149"/>
      <c r="H149">
        <v>1</v>
      </c>
      <c r="K149" t="s">
        <v>132</v>
      </c>
      <c r="L149" s="3" t="s">
        <v>159</v>
      </c>
      <c r="M149">
        <v>1</v>
      </c>
    </row>
    <row r="150" spans="2:26" ht="45" x14ac:dyDescent="0.25">
      <c r="B150" s="3" t="s">
        <v>109</v>
      </c>
      <c r="C150">
        <v>92</v>
      </c>
      <c r="D150" s="1" t="s">
        <v>158</v>
      </c>
      <c r="E150" s="29" t="s">
        <v>109</v>
      </c>
      <c r="F150"/>
      <c r="H150">
        <v>1</v>
      </c>
      <c r="K150" t="s">
        <v>16</v>
      </c>
      <c r="L150" s="3" t="s">
        <v>160</v>
      </c>
      <c r="M150">
        <v>1</v>
      </c>
    </row>
    <row r="151" spans="2:26" ht="30" x14ac:dyDescent="0.25">
      <c r="B151" s="3" t="s">
        <v>109</v>
      </c>
      <c r="C151">
        <v>93</v>
      </c>
      <c r="D151" s="1" t="s">
        <v>161</v>
      </c>
      <c r="E151" s="29" t="s">
        <v>109</v>
      </c>
      <c r="F151"/>
      <c r="J151">
        <v>1</v>
      </c>
    </row>
    <row r="152" spans="2:26" ht="30" x14ac:dyDescent="0.25">
      <c r="B152" s="3" t="s">
        <v>109</v>
      </c>
      <c r="C152">
        <v>97</v>
      </c>
      <c r="D152" s="1" t="s">
        <v>162</v>
      </c>
      <c r="E152" s="29" t="s">
        <v>109</v>
      </c>
      <c r="F152"/>
      <c r="J152">
        <v>1</v>
      </c>
    </row>
    <row r="153" spans="2:26" ht="60" x14ac:dyDescent="0.25">
      <c r="B153" s="3" t="s">
        <v>109</v>
      </c>
      <c r="C153">
        <v>105</v>
      </c>
      <c r="D153" s="1" t="s">
        <v>163</v>
      </c>
      <c r="E153" s="29" t="s">
        <v>109</v>
      </c>
      <c r="F153"/>
      <c r="J153">
        <v>1</v>
      </c>
    </row>
    <row r="154" spans="2:26" ht="30" x14ac:dyDescent="0.25">
      <c r="B154" s="3" t="s">
        <v>109</v>
      </c>
      <c r="C154">
        <v>109</v>
      </c>
      <c r="D154" s="1" t="s">
        <v>164</v>
      </c>
      <c r="E154" s="29" t="s">
        <v>109</v>
      </c>
      <c r="F154"/>
      <c r="H154">
        <v>1</v>
      </c>
      <c r="K154" t="s">
        <v>77</v>
      </c>
      <c r="L154" s="3" t="s">
        <v>165</v>
      </c>
      <c r="R154" s="17" t="s">
        <v>11</v>
      </c>
      <c r="U154" s="17">
        <v>1</v>
      </c>
      <c r="V154" s="17">
        <v>1</v>
      </c>
      <c r="X154" s="17">
        <v>1</v>
      </c>
      <c r="Y154" s="17">
        <v>1</v>
      </c>
      <c r="Z154" s="17">
        <v>1</v>
      </c>
    </row>
    <row r="155" spans="2:26" ht="45" x14ac:dyDescent="0.25">
      <c r="B155" s="3" t="s">
        <v>109</v>
      </c>
      <c r="C155">
        <v>111</v>
      </c>
      <c r="D155" s="1" t="s">
        <v>166</v>
      </c>
      <c r="E155" s="29" t="s">
        <v>109</v>
      </c>
      <c r="F155"/>
      <c r="J155">
        <v>1</v>
      </c>
    </row>
    <row r="156" spans="2:26" ht="30" x14ac:dyDescent="0.25">
      <c r="B156" s="3" t="s">
        <v>109</v>
      </c>
      <c r="C156">
        <v>113</v>
      </c>
      <c r="D156" s="1" t="s">
        <v>167</v>
      </c>
      <c r="E156" s="29" t="s">
        <v>109</v>
      </c>
      <c r="F156"/>
      <c r="I156">
        <v>1</v>
      </c>
      <c r="O156" s="3" t="s">
        <v>168</v>
      </c>
      <c r="P156">
        <v>1</v>
      </c>
    </row>
    <row r="157" spans="2:26" ht="30" x14ac:dyDescent="0.25">
      <c r="B157" s="3" t="s">
        <v>109</v>
      </c>
      <c r="C157">
        <v>117</v>
      </c>
      <c r="D157" s="1" t="s">
        <v>169</v>
      </c>
      <c r="E157" s="29" t="s">
        <v>279</v>
      </c>
      <c r="F157"/>
      <c r="J157">
        <v>1</v>
      </c>
    </row>
    <row r="158" spans="2:26" ht="60" x14ac:dyDescent="0.25">
      <c r="B158" s="3" t="s">
        <v>109</v>
      </c>
      <c r="C158">
        <v>120</v>
      </c>
      <c r="D158" s="1" t="s">
        <v>170</v>
      </c>
      <c r="E158" s="29" t="s">
        <v>171</v>
      </c>
      <c r="F158"/>
      <c r="J158">
        <v>1</v>
      </c>
    </row>
    <row r="159" spans="2:26" ht="30" x14ac:dyDescent="0.25">
      <c r="B159" s="3" t="s">
        <v>109</v>
      </c>
      <c r="C159">
        <v>121</v>
      </c>
      <c r="D159" s="1" t="s">
        <v>172</v>
      </c>
      <c r="E159" s="29" t="s">
        <v>173</v>
      </c>
      <c r="F159"/>
      <c r="H159">
        <v>1</v>
      </c>
      <c r="O159" s="1" t="s">
        <v>174</v>
      </c>
      <c r="P159">
        <v>1</v>
      </c>
    </row>
    <row r="160" spans="2:26" ht="30" x14ac:dyDescent="0.25">
      <c r="B160" s="3" t="s">
        <v>109</v>
      </c>
      <c r="C160">
        <v>123</v>
      </c>
      <c r="D160" s="1" t="s">
        <v>175</v>
      </c>
      <c r="E160" s="29" t="s">
        <v>176</v>
      </c>
      <c r="F160"/>
      <c r="J160">
        <v>1</v>
      </c>
    </row>
    <row r="161" spans="2:26" ht="30" x14ac:dyDescent="0.25">
      <c r="B161" s="3" t="s">
        <v>109</v>
      </c>
      <c r="C161">
        <v>124</v>
      </c>
      <c r="D161" s="1" t="s">
        <v>177</v>
      </c>
      <c r="E161" s="29" t="s">
        <v>178</v>
      </c>
      <c r="F161"/>
      <c r="H161">
        <v>1</v>
      </c>
      <c r="O161" s="3" t="s">
        <v>179</v>
      </c>
    </row>
    <row r="162" spans="2:26" ht="30" x14ac:dyDescent="0.25">
      <c r="B162" s="3" t="s">
        <v>109</v>
      </c>
      <c r="C162">
        <v>124</v>
      </c>
      <c r="D162" s="1" t="s">
        <v>177</v>
      </c>
      <c r="E162" s="29" t="s">
        <v>180</v>
      </c>
      <c r="F162"/>
      <c r="I162">
        <v>1</v>
      </c>
      <c r="O162" s="3" t="s">
        <v>181</v>
      </c>
    </row>
    <row r="163" spans="2:26" ht="45" x14ac:dyDescent="0.25">
      <c r="B163" s="3" t="s">
        <v>109</v>
      </c>
      <c r="C163">
        <v>125</v>
      </c>
      <c r="D163" s="1" t="s">
        <v>182</v>
      </c>
      <c r="E163" s="29" t="s">
        <v>183</v>
      </c>
      <c r="F163"/>
      <c r="J163">
        <v>1</v>
      </c>
    </row>
    <row r="164" spans="2:26" ht="30" x14ac:dyDescent="0.25">
      <c r="B164" s="3" t="s">
        <v>109</v>
      </c>
      <c r="C164">
        <v>126</v>
      </c>
      <c r="D164" s="1" t="s">
        <v>184</v>
      </c>
      <c r="E164" s="29" t="s">
        <v>185</v>
      </c>
      <c r="F164"/>
      <c r="H164">
        <v>1</v>
      </c>
      <c r="O164" s="1" t="s">
        <v>186</v>
      </c>
    </row>
    <row r="165" spans="2:26" ht="30" x14ac:dyDescent="0.25">
      <c r="B165" s="3" t="s">
        <v>109</v>
      </c>
      <c r="C165">
        <v>135</v>
      </c>
      <c r="D165" s="1" t="s">
        <v>187</v>
      </c>
      <c r="E165" s="29" t="s">
        <v>188</v>
      </c>
      <c r="F165"/>
      <c r="J165">
        <v>1</v>
      </c>
      <c r="R165" s="17" t="s">
        <v>11</v>
      </c>
      <c r="U165" s="17">
        <v>1</v>
      </c>
      <c r="V165" s="17">
        <v>1</v>
      </c>
      <c r="X165" s="17">
        <v>1</v>
      </c>
      <c r="Y165" s="17">
        <v>1</v>
      </c>
      <c r="Z165" s="17">
        <v>1</v>
      </c>
    </row>
    <row r="166" spans="2:26" ht="45" x14ac:dyDescent="0.25">
      <c r="B166" s="3" t="s">
        <v>109</v>
      </c>
      <c r="C166">
        <v>136</v>
      </c>
      <c r="D166" s="1" t="s">
        <v>189</v>
      </c>
      <c r="E166" s="29" t="s">
        <v>185</v>
      </c>
      <c r="F166"/>
      <c r="J166">
        <v>1</v>
      </c>
    </row>
    <row r="167" spans="2:26" ht="60" x14ac:dyDescent="0.25">
      <c r="B167" s="3" t="s">
        <v>109</v>
      </c>
      <c r="C167">
        <v>144</v>
      </c>
      <c r="D167" s="1" t="s">
        <v>190</v>
      </c>
      <c r="E167" s="31" t="s">
        <v>109</v>
      </c>
      <c r="F167" t="s">
        <v>4</v>
      </c>
      <c r="H167">
        <v>1</v>
      </c>
      <c r="K167" t="s">
        <v>5</v>
      </c>
      <c r="L167" s="3" t="s">
        <v>191</v>
      </c>
      <c r="R167" s="17" t="s">
        <v>5</v>
      </c>
      <c r="T167" s="17">
        <v>1</v>
      </c>
      <c r="U167" s="17">
        <v>1</v>
      </c>
      <c r="V167" s="17">
        <v>1</v>
      </c>
      <c r="W167" s="17">
        <v>1</v>
      </c>
      <c r="X167" s="17">
        <v>1</v>
      </c>
      <c r="Y167" s="17">
        <v>1</v>
      </c>
      <c r="Z167" s="17">
        <v>1</v>
      </c>
    </row>
    <row r="168" spans="2:26" ht="27" customHeight="1" x14ac:dyDescent="0.25">
      <c r="B168" s="3" t="s">
        <v>109</v>
      </c>
      <c r="C168">
        <v>146</v>
      </c>
      <c r="D168" s="1" t="s">
        <v>503</v>
      </c>
      <c r="E168" s="31" t="s">
        <v>109</v>
      </c>
      <c r="F168"/>
      <c r="J168">
        <v>1</v>
      </c>
      <c r="R168" s="17" t="s">
        <v>77</v>
      </c>
      <c r="U168" s="17">
        <v>1</v>
      </c>
      <c r="V168" s="17">
        <v>1</v>
      </c>
      <c r="X168" s="17">
        <v>1</v>
      </c>
      <c r="Y168" s="17">
        <v>1</v>
      </c>
      <c r="Z168" s="17">
        <v>1</v>
      </c>
    </row>
    <row r="169" spans="2:26" ht="45" x14ac:dyDescent="0.25">
      <c r="B169" s="3" t="s">
        <v>109</v>
      </c>
      <c r="C169">
        <v>147</v>
      </c>
      <c r="D169" s="1" t="s">
        <v>192</v>
      </c>
      <c r="E169" s="29" t="s">
        <v>109</v>
      </c>
      <c r="F169"/>
      <c r="J169">
        <v>1</v>
      </c>
      <c r="R169" s="17" t="s">
        <v>77</v>
      </c>
      <c r="U169" s="17">
        <v>1</v>
      </c>
      <c r="V169" s="17">
        <v>1</v>
      </c>
      <c r="X169" s="17">
        <v>1</v>
      </c>
      <c r="Y169" s="17">
        <v>1</v>
      </c>
      <c r="Z169" s="17">
        <v>1</v>
      </c>
    </row>
    <row r="170" spans="2:26" ht="30" x14ac:dyDescent="0.25">
      <c r="B170" s="3" t="s">
        <v>109</v>
      </c>
      <c r="C170">
        <v>149</v>
      </c>
      <c r="D170" s="1" t="s">
        <v>193</v>
      </c>
      <c r="E170" s="29" t="s">
        <v>109</v>
      </c>
      <c r="F170"/>
      <c r="J170">
        <v>1</v>
      </c>
    </row>
    <row r="171" spans="2:26" x14ac:dyDescent="0.25">
      <c r="B171" s="3" t="s">
        <v>109</v>
      </c>
      <c r="C171">
        <v>153</v>
      </c>
      <c r="D171" s="1" t="s">
        <v>194</v>
      </c>
      <c r="E171" s="29" t="s">
        <v>109</v>
      </c>
      <c r="F171"/>
      <c r="J171">
        <v>1</v>
      </c>
    </row>
    <row r="172" spans="2:26" ht="30" x14ac:dyDescent="0.25">
      <c r="B172" s="3" t="s">
        <v>109</v>
      </c>
      <c r="C172">
        <v>154</v>
      </c>
      <c r="D172" s="1" t="s">
        <v>195</v>
      </c>
      <c r="E172" s="29" t="s">
        <v>109</v>
      </c>
      <c r="F172" t="s">
        <v>4</v>
      </c>
      <c r="J172">
        <v>1</v>
      </c>
    </row>
    <row r="173" spans="2:26" ht="30" x14ac:dyDescent="0.25">
      <c r="B173" s="3" t="s">
        <v>109</v>
      </c>
      <c r="C173">
        <v>161</v>
      </c>
      <c r="D173" s="1" t="s">
        <v>196</v>
      </c>
      <c r="E173" s="29" t="s">
        <v>109</v>
      </c>
      <c r="F173" t="s">
        <v>4</v>
      </c>
      <c r="H173">
        <v>1</v>
      </c>
      <c r="O173" s="3" t="s">
        <v>197</v>
      </c>
    </row>
    <row r="174" spans="2:26" ht="45" x14ac:dyDescent="0.25">
      <c r="B174" s="3" t="s">
        <v>109</v>
      </c>
      <c r="C174">
        <v>162</v>
      </c>
      <c r="D174" s="1" t="s">
        <v>198</v>
      </c>
      <c r="E174" s="29" t="s">
        <v>109</v>
      </c>
      <c r="F174" t="s">
        <v>4</v>
      </c>
      <c r="J174">
        <v>1</v>
      </c>
    </row>
    <row r="175" spans="2:26" ht="60" x14ac:dyDescent="0.25">
      <c r="B175" s="3" t="s">
        <v>109</v>
      </c>
      <c r="C175">
        <v>163</v>
      </c>
      <c r="D175" s="1" t="s">
        <v>199</v>
      </c>
      <c r="E175" s="29" t="s">
        <v>109</v>
      </c>
      <c r="F175" t="s">
        <v>6</v>
      </c>
      <c r="J175">
        <v>1</v>
      </c>
    </row>
    <row r="176" spans="2:26" ht="45" x14ac:dyDescent="0.25">
      <c r="B176" s="3" t="s">
        <v>109</v>
      </c>
      <c r="C176">
        <v>166</v>
      </c>
      <c r="D176" s="1" t="s">
        <v>200</v>
      </c>
      <c r="E176" s="29" t="s">
        <v>109</v>
      </c>
      <c r="F176" t="s">
        <v>4</v>
      </c>
      <c r="J176">
        <v>1</v>
      </c>
    </row>
    <row r="177" spans="2:26" ht="45" x14ac:dyDescent="0.25">
      <c r="B177" s="3" t="s">
        <v>109</v>
      </c>
      <c r="C177">
        <v>167</v>
      </c>
      <c r="D177" s="1" t="s">
        <v>201</v>
      </c>
      <c r="E177" s="29" t="s">
        <v>109</v>
      </c>
      <c r="F177" t="s">
        <v>4</v>
      </c>
      <c r="J177">
        <v>1</v>
      </c>
      <c r="R177" s="17" t="s">
        <v>5</v>
      </c>
      <c r="U177" s="17">
        <v>1</v>
      </c>
      <c r="V177" s="17">
        <v>1</v>
      </c>
      <c r="W177" s="17">
        <v>1</v>
      </c>
      <c r="X177" s="17">
        <v>1</v>
      </c>
      <c r="Y177" s="17">
        <v>1</v>
      </c>
      <c r="Z177" s="17">
        <v>1</v>
      </c>
    </row>
    <row r="178" spans="2:26" ht="30" x14ac:dyDescent="0.25">
      <c r="B178" s="3" t="s">
        <v>109</v>
      </c>
      <c r="C178">
        <v>168</v>
      </c>
      <c r="D178" s="1" t="s">
        <v>202</v>
      </c>
      <c r="E178" s="29" t="s">
        <v>109</v>
      </c>
      <c r="F178" t="s">
        <v>4</v>
      </c>
      <c r="J178">
        <v>1</v>
      </c>
    </row>
    <row r="179" spans="2:26" ht="45" x14ac:dyDescent="0.25">
      <c r="B179" s="3" t="s">
        <v>109</v>
      </c>
      <c r="C179">
        <v>169</v>
      </c>
      <c r="D179" s="1" t="s">
        <v>203</v>
      </c>
      <c r="E179" s="29" t="s">
        <v>109</v>
      </c>
      <c r="F179" t="s">
        <v>4</v>
      </c>
      <c r="J179">
        <v>1</v>
      </c>
    </row>
    <row r="180" spans="2:26" ht="45" x14ac:dyDescent="0.25">
      <c r="B180" s="3" t="s">
        <v>109</v>
      </c>
      <c r="C180">
        <v>170</v>
      </c>
      <c r="D180" s="1" t="s">
        <v>204</v>
      </c>
      <c r="E180" s="29" t="s">
        <v>109</v>
      </c>
      <c r="F180" t="s">
        <v>4</v>
      </c>
      <c r="H180">
        <v>1</v>
      </c>
      <c r="O180" s="1" t="s">
        <v>205</v>
      </c>
      <c r="R180" s="17" t="s">
        <v>77</v>
      </c>
      <c r="U180" s="17">
        <v>1</v>
      </c>
      <c r="X180" s="17">
        <v>1</v>
      </c>
      <c r="Y180" s="17">
        <v>1</v>
      </c>
      <c r="Z180" s="17">
        <v>1</v>
      </c>
    </row>
    <row r="181" spans="2:26" ht="45" x14ac:dyDescent="0.25">
      <c r="B181" s="3" t="s">
        <v>109</v>
      </c>
      <c r="C181">
        <v>171</v>
      </c>
      <c r="D181" s="1" t="s">
        <v>206</v>
      </c>
      <c r="E181" s="29" t="s">
        <v>109</v>
      </c>
      <c r="F181" t="s">
        <v>4</v>
      </c>
      <c r="J181">
        <v>1</v>
      </c>
    </row>
    <row r="182" spans="2:26" ht="45" x14ac:dyDescent="0.25">
      <c r="B182" s="3" t="s">
        <v>109</v>
      </c>
      <c r="C182">
        <v>172</v>
      </c>
      <c r="D182" s="1" t="s">
        <v>207</v>
      </c>
      <c r="E182" s="29" t="s">
        <v>109</v>
      </c>
      <c r="F182" t="s">
        <v>4</v>
      </c>
      <c r="J182">
        <v>1</v>
      </c>
    </row>
    <row r="183" spans="2:26" ht="30" x14ac:dyDescent="0.25">
      <c r="B183" s="3" t="s">
        <v>109</v>
      </c>
      <c r="C183">
        <v>173</v>
      </c>
      <c r="D183" s="1" t="s">
        <v>208</v>
      </c>
      <c r="E183" s="29" t="s">
        <v>109</v>
      </c>
      <c r="F183" t="s">
        <v>4</v>
      </c>
      <c r="H183">
        <v>1</v>
      </c>
      <c r="K183" t="s">
        <v>5</v>
      </c>
      <c r="L183" s="3" t="s">
        <v>209</v>
      </c>
      <c r="R183" s="17" t="s">
        <v>5</v>
      </c>
      <c r="T183" s="17">
        <v>1</v>
      </c>
      <c r="U183" s="17">
        <v>1</v>
      </c>
      <c r="V183" s="17">
        <v>1</v>
      </c>
      <c r="W183" s="17">
        <v>1</v>
      </c>
      <c r="X183" s="17">
        <v>1</v>
      </c>
      <c r="Y183" s="17">
        <v>1</v>
      </c>
      <c r="Z183" s="17">
        <v>1</v>
      </c>
    </row>
    <row r="184" spans="2:26" ht="30" x14ac:dyDescent="0.25">
      <c r="B184" s="3" t="s">
        <v>109</v>
      </c>
      <c r="C184">
        <v>174</v>
      </c>
      <c r="D184" s="1" t="s">
        <v>210</v>
      </c>
      <c r="E184" s="29" t="s">
        <v>109</v>
      </c>
      <c r="F184" t="s">
        <v>4</v>
      </c>
      <c r="O184" s="1" t="s">
        <v>211</v>
      </c>
    </row>
    <row r="185" spans="2:26" ht="45" x14ac:dyDescent="0.25">
      <c r="B185" s="3" t="s">
        <v>109</v>
      </c>
      <c r="C185">
        <v>175</v>
      </c>
      <c r="D185" s="1" t="s">
        <v>212</v>
      </c>
      <c r="E185" s="31" t="s">
        <v>109</v>
      </c>
      <c r="F185" t="s">
        <v>4</v>
      </c>
      <c r="H185">
        <v>1</v>
      </c>
      <c r="K185" t="s">
        <v>5</v>
      </c>
      <c r="L185" s="3" t="s">
        <v>191</v>
      </c>
    </row>
    <row r="186" spans="2:26" ht="45" x14ac:dyDescent="0.25">
      <c r="B186" s="3" t="s">
        <v>109</v>
      </c>
      <c r="C186">
        <v>176</v>
      </c>
      <c r="D186" s="1" t="s">
        <v>213</v>
      </c>
      <c r="E186" s="29" t="s">
        <v>52</v>
      </c>
      <c r="F186"/>
      <c r="J186">
        <v>1</v>
      </c>
    </row>
    <row r="187" spans="2:26" ht="45" x14ac:dyDescent="0.25">
      <c r="B187" s="3" t="s">
        <v>109</v>
      </c>
      <c r="C187">
        <v>180</v>
      </c>
      <c r="D187" s="1" t="s">
        <v>214</v>
      </c>
      <c r="E187" s="29" t="s">
        <v>215</v>
      </c>
      <c r="F187"/>
      <c r="J187">
        <v>1</v>
      </c>
    </row>
    <row r="188" spans="2:26" ht="30" x14ac:dyDescent="0.25">
      <c r="B188" s="3" t="s">
        <v>109</v>
      </c>
      <c r="C188">
        <v>182</v>
      </c>
      <c r="D188" s="1" t="s">
        <v>216</v>
      </c>
      <c r="E188" s="29" t="s">
        <v>217</v>
      </c>
      <c r="F188"/>
      <c r="H188">
        <v>1</v>
      </c>
      <c r="K188" t="s">
        <v>5</v>
      </c>
      <c r="L188" s="3" t="s">
        <v>218</v>
      </c>
    </row>
    <row r="189" spans="2:26" ht="30" x14ac:dyDescent="0.25">
      <c r="B189" s="3" t="s">
        <v>109</v>
      </c>
      <c r="C189">
        <v>182</v>
      </c>
      <c r="D189" s="1" t="s">
        <v>216</v>
      </c>
      <c r="E189" s="29" t="s">
        <v>219</v>
      </c>
      <c r="F189"/>
      <c r="H189">
        <v>1</v>
      </c>
      <c r="K189" t="s">
        <v>5</v>
      </c>
      <c r="L189" s="3" t="s">
        <v>220</v>
      </c>
      <c r="R189" s="17" t="s">
        <v>5</v>
      </c>
      <c r="T189" s="17">
        <v>1</v>
      </c>
      <c r="U189" s="17">
        <v>1</v>
      </c>
      <c r="V189" s="17">
        <v>1</v>
      </c>
      <c r="W189" s="17">
        <v>1</v>
      </c>
      <c r="X189" s="17">
        <v>1</v>
      </c>
      <c r="Y189" s="17">
        <v>1</v>
      </c>
      <c r="Z189" s="17">
        <v>1</v>
      </c>
    </row>
    <row r="190" spans="2:26" x14ac:dyDescent="0.25">
      <c r="B190" s="3" t="s">
        <v>109</v>
      </c>
      <c r="C190">
        <v>185</v>
      </c>
      <c r="D190" s="1" t="s">
        <v>221</v>
      </c>
      <c r="E190" s="29" t="s">
        <v>222</v>
      </c>
      <c r="F190"/>
      <c r="J190">
        <v>1</v>
      </c>
    </row>
    <row r="191" spans="2:26" ht="30" x14ac:dyDescent="0.25">
      <c r="B191" s="3" t="s">
        <v>109</v>
      </c>
      <c r="C191">
        <v>188</v>
      </c>
      <c r="D191" s="1" t="s">
        <v>223</v>
      </c>
      <c r="E191" s="29" t="s">
        <v>19</v>
      </c>
      <c r="F191"/>
      <c r="J191">
        <v>1</v>
      </c>
    </row>
    <row r="192" spans="2:26" ht="30" x14ac:dyDescent="0.25">
      <c r="B192" s="3" t="s">
        <v>109</v>
      </c>
      <c r="C192">
        <v>192</v>
      </c>
      <c r="D192" s="1" t="s">
        <v>224</v>
      </c>
      <c r="E192" s="29" t="s">
        <v>109</v>
      </c>
      <c r="F192" t="s">
        <v>7</v>
      </c>
      <c r="H192">
        <v>1</v>
      </c>
      <c r="K192" t="s">
        <v>132</v>
      </c>
      <c r="L192" s="3" t="s">
        <v>225</v>
      </c>
      <c r="M192">
        <v>1</v>
      </c>
    </row>
    <row r="193" spans="2:26" ht="75" x14ac:dyDescent="0.25">
      <c r="B193" s="3" t="s">
        <v>109</v>
      </c>
      <c r="C193">
        <v>196</v>
      </c>
      <c r="D193" s="1" t="s">
        <v>226</v>
      </c>
      <c r="E193" s="29" t="s">
        <v>227</v>
      </c>
      <c r="F193" t="s">
        <v>44</v>
      </c>
      <c r="J193">
        <v>1</v>
      </c>
    </row>
    <row r="194" spans="2:26" ht="30" x14ac:dyDescent="0.25">
      <c r="B194" s="3" t="s">
        <v>109</v>
      </c>
      <c r="C194">
        <v>197</v>
      </c>
      <c r="D194" s="1" t="s">
        <v>228</v>
      </c>
      <c r="E194" s="29" t="s">
        <v>109</v>
      </c>
      <c r="F194"/>
      <c r="H194">
        <v>1</v>
      </c>
      <c r="K194" t="s">
        <v>5</v>
      </c>
      <c r="L194" s="3" t="s">
        <v>229</v>
      </c>
    </row>
    <row r="195" spans="2:26" ht="30" x14ac:dyDescent="0.25">
      <c r="B195" s="3" t="s">
        <v>109</v>
      </c>
      <c r="C195">
        <v>197</v>
      </c>
      <c r="D195" s="1" t="s">
        <v>228</v>
      </c>
      <c r="E195" s="29" t="s">
        <v>109</v>
      </c>
      <c r="F195"/>
      <c r="H195">
        <v>1</v>
      </c>
      <c r="K195" t="s">
        <v>77</v>
      </c>
      <c r="L195" s="3" t="s">
        <v>230</v>
      </c>
      <c r="P195">
        <v>1</v>
      </c>
      <c r="R195" s="17" t="s">
        <v>77</v>
      </c>
      <c r="T195" s="17">
        <v>1</v>
      </c>
      <c r="U195" s="17">
        <v>1</v>
      </c>
      <c r="V195" s="17">
        <v>1</v>
      </c>
      <c r="W195" s="17">
        <v>1</v>
      </c>
      <c r="X195" s="17">
        <v>1</v>
      </c>
      <c r="Y195" s="17">
        <v>1</v>
      </c>
      <c r="Z195" s="17">
        <v>1</v>
      </c>
    </row>
    <row r="196" spans="2:26" ht="45" x14ac:dyDescent="0.25">
      <c r="B196" s="3" t="s">
        <v>109</v>
      </c>
      <c r="C196">
        <v>198</v>
      </c>
      <c r="D196" s="1" t="s">
        <v>231</v>
      </c>
      <c r="E196" s="31" t="s">
        <v>232</v>
      </c>
      <c r="F196"/>
      <c r="J196">
        <v>1</v>
      </c>
    </row>
    <row r="197" spans="2:26" ht="45" x14ac:dyDescent="0.25">
      <c r="B197" s="3" t="s">
        <v>109</v>
      </c>
      <c r="C197">
        <v>199</v>
      </c>
      <c r="D197" s="1" t="s">
        <v>233</v>
      </c>
      <c r="E197" s="29" t="s">
        <v>234</v>
      </c>
      <c r="F197"/>
      <c r="J197">
        <v>1</v>
      </c>
    </row>
    <row r="198" spans="2:26" ht="45" x14ac:dyDescent="0.25">
      <c r="B198" s="3" t="s">
        <v>109</v>
      </c>
      <c r="C198">
        <v>200</v>
      </c>
      <c r="D198" s="1" t="s">
        <v>235</v>
      </c>
      <c r="E198" s="31" t="s">
        <v>236</v>
      </c>
      <c r="F198"/>
      <c r="J198">
        <v>1</v>
      </c>
    </row>
    <row r="199" spans="2:26" ht="45" x14ac:dyDescent="0.25">
      <c r="B199" s="3" t="s">
        <v>109</v>
      </c>
      <c r="C199">
        <v>200</v>
      </c>
      <c r="D199" s="1" t="s">
        <v>235</v>
      </c>
      <c r="E199" s="31" t="s">
        <v>237</v>
      </c>
      <c r="F199"/>
      <c r="I199">
        <v>1</v>
      </c>
      <c r="O199" s="3" t="s">
        <v>238</v>
      </c>
    </row>
    <row r="200" spans="2:26" ht="30" x14ac:dyDescent="0.25">
      <c r="B200" s="3" t="s">
        <v>109</v>
      </c>
      <c r="C200">
        <v>205</v>
      </c>
      <c r="D200" s="1" t="s">
        <v>239</v>
      </c>
      <c r="E200" s="29" t="s">
        <v>615</v>
      </c>
      <c r="F200"/>
      <c r="H200">
        <v>1</v>
      </c>
      <c r="K200" t="s">
        <v>5</v>
      </c>
      <c r="L200" s="3" t="s">
        <v>241</v>
      </c>
      <c r="M200">
        <v>1</v>
      </c>
      <c r="R200" s="17" t="s">
        <v>5</v>
      </c>
      <c r="T200" s="17">
        <v>1</v>
      </c>
      <c r="U200" s="17">
        <v>1</v>
      </c>
      <c r="V200" s="17">
        <v>1</v>
      </c>
      <c r="W200" s="17">
        <v>1</v>
      </c>
      <c r="X200" s="17">
        <v>1</v>
      </c>
      <c r="Y200" s="17">
        <v>1</v>
      </c>
      <c r="Z200" s="17">
        <v>1</v>
      </c>
    </row>
    <row r="201" spans="2:26" ht="45" x14ac:dyDescent="0.25">
      <c r="B201" s="3" t="s">
        <v>109</v>
      </c>
      <c r="C201">
        <v>213</v>
      </c>
      <c r="D201" s="1" t="s">
        <v>242</v>
      </c>
      <c r="E201" s="29" t="s">
        <v>243</v>
      </c>
      <c r="F201"/>
      <c r="H201">
        <v>1</v>
      </c>
      <c r="O201" s="1" t="s">
        <v>244</v>
      </c>
    </row>
    <row r="202" spans="2:26" ht="45" x14ac:dyDescent="0.25">
      <c r="B202" s="3" t="s">
        <v>109</v>
      </c>
      <c r="C202">
        <v>213</v>
      </c>
      <c r="D202" s="1" t="s">
        <v>242</v>
      </c>
      <c r="E202" s="29" t="s">
        <v>245</v>
      </c>
      <c r="F202"/>
      <c r="H202">
        <v>1</v>
      </c>
      <c r="O202" s="1" t="s">
        <v>246</v>
      </c>
    </row>
    <row r="203" spans="2:26" ht="45" x14ac:dyDescent="0.25">
      <c r="B203" s="3" t="s">
        <v>109</v>
      </c>
      <c r="C203">
        <v>226</v>
      </c>
      <c r="D203" s="1" t="s">
        <v>247</v>
      </c>
      <c r="E203" s="29" t="s">
        <v>109</v>
      </c>
      <c r="F203"/>
      <c r="H203">
        <v>1</v>
      </c>
      <c r="K203" t="s">
        <v>11</v>
      </c>
      <c r="L203" s="3" t="s">
        <v>248</v>
      </c>
      <c r="R203" s="17" t="s">
        <v>11</v>
      </c>
      <c r="T203" s="17">
        <v>1</v>
      </c>
      <c r="U203" s="17">
        <v>1</v>
      </c>
      <c r="V203" s="17">
        <v>1</v>
      </c>
      <c r="W203" s="17">
        <v>1</v>
      </c>
      <c r="X203" s="17">
        <v>1</v>
      </c>
      <c r="Y203" s="17">
        <v>1</v>
      </c>
      <c r="Z203" s="17">
        <v>1</v>
      </c>
    </row>
    <row r="204" spans="2:26" ht="60" x14ac:dyDescent="0.25">
      <c r="B204" s="3" t="s">
        <v>109</v>
      </c>
      <c r="C204">
        <v>238</v>
      </c>
      <c r="D204" s="1" t="s">
        <v>249</v>
      </c>
      <c r="E204" s="29" t="s">
        <v>109</v>
      </c>
      <c r="F204"/>
      <c r="H204">
        <v>1</v>
      </c>
      <c r="K204" t="s">
        <v>5</v>
      </c>
      <c r="L204" s="3" t="s">
        <v>250</v>
      </c>
      <c r="R204" s="17" t="s">
        <v>11</v>
      </c>
      <c r="S204" s="17">
        <v>1</v>
      </c>
      <c r="U204" s="17">
        <v>1</v>
      </c>
      <c r="V204" s="17">
        <v>1</v>
      </c>
      <c r="X204" s="17">
        <v>1</v>
      </c>
      <c r="Y204" s="17">
        <v>1</v>
      </c>
      <c r="Z204" s="17">
        <v>1</v>
      </c>
    </row>
    <row r="205" spans="2:26" ht="60" x14ac:dyDescent="0.25">
      <c r="B205" s="3" t="s">
        <v>109</v>
      </c>
      <c r="C205">
        <v>238</v>
      </c>
      <c r="D205" s="1" t="s">
        <v>249</v>
      </c>
      <c r="E205" s="29" t="s">
        <v>109</v>
      </c>
      <c r="F205"/>
      <c r="H205">
        <v>1</v>
      </c>
      <c r="O205" s="1" t="s">
        <v>251</v>
      </c>
      <c r="R205" s="17" t="s">
        <v>11</v>
      </c>
      <c r="U205" s="17">
        <v>1</v>
      </c>
      <c r="V205" s="17">
        <v>1</v>
      </c>
      <c r="X205" s="17">
        <v>1</v>
      </c>
      <c r="Y205" s="17">
        <v>1</v>
      </c>
      <c r="Z205" s="17">
        <v>1</v>
      </c>
    </row>
    <row r="206" spans="2:26" ht="60" x14ac:dyDescent="0.25">
      <c r="B206" s="3" t="s">
        <v>109</v>
      </c>
      <c r="C206">
        <v>238</v>
      </c>
      <c r="D206" s="1" t="s">
        <v>249</v>
      </c>
      <c r="E206" s="29" t="s">
        <v>109</v>
      </c>
      <c r="F206"/>
      <c r="J206">
        <v>1</v>
      </c>
      <c r="R206" s="17" t="s">
        <v>11</v>
      </c>
      <c r="S206" s="17">
        <v>1</v>
      </c>
      <c r="U206" s="17">
        <v>1</v>
      </c>
      <c r="V206" s="17">
        <v>1</v>
      </c>
      <c r="W206" s="17">
        <v>1</v>
      </c>
      <c r="X206" s="17">
        <v>1</v>
      </c>
      <c r="Y206" s="17">
        <v>1</v>
      </c>
      <c r="Z206" s="17">
        <v>1</v>
      </c>
    </row>
    <row r="207" spans="2:26" ht="60" x14ac:dyDescent="0.25">
      <c r="B207" s="3" t="s">
        <v>109</v>
      </c>
      <c r="C207">
        <v>238</v>
      </c>
      <c r="D207" s="1" t="s">
        <v>249</v>
      </c>
      <c r="E207" s="29" t="s">
        <v>109</v>
      </c>
      <c r="F207" t="s">
        <v>7</v>
      </c>
      <c r="J207">
        <v>1</v>
      </c>
      <c r="R207" s="17" t="s">
        <v>11</v>
      </c>
      <c r="S207" s="17">
        <v>1</v>
      </c>
      <c r="U207" s="17">
        <v>1</v>
      </c>
      <c r="W207" s="17">
        <v>1</v>
      </c>
      <c r="X207" s="17">
        <v>1</v>
      </c>
      <c r="Y207" s="17">
        <v>1</v>
      </c>
      <c r="Z207" s="17">
        <v>1</v>
      </c>
    </row>
    <row r="208" spans="2:26" ht="30" x14ac:dyDescent="0.25">
      <c r="B208" s="3" t="s">
        <v>109</v>
      </c>
      <c r="C208">
        <v>240</v>
      </c>
      <c r="D208" s="1" t="s">
        <v>252</v>
      </c>
      <c r="E208" s="29" t="s">
        <v>227</v>
      </c>
      <c r="F208"/>
      <c r="J208">
        <v>1</v>
      </c>
    </row>
    <row r="209" spans="2:26" ht="75" x14ac:dyDescent="0.25">
      <c r="B209" s="3" t="s">
        <v>109</v>
      </c>
      <c r="C209">
        <v>242</v>
      </c>
      <c r="D209" s="1" t="s">
        <v>253</v>
      </c>
      <c r="E209" s="29" t="s">
        <v>116</v>
      </c>
      <c r="F209"/>
      <c r="H209">
        <v>1</v>
      </c>
      <c r="K209" t="s">
        <v>11</v>
      </c>
      <c r="L209" s="3" t="s">
        <v>254</v>
      </c>
    </row>
    <row r="210" spans="2:26" ht="30" x14ac:dyDescent="0.25">
      <c r="B210" s="3" t="s">
        <v>109</v>
      </c>
      <c r="C210">
        <v>243</v>
      </c>
      <c r="D210" s="1" t="s">
        <v>255</v>
      </c>
      <c r="E210" s="29" t="s">
        <v>227</v>
      </c>
      <c r="F210" t="s">
        <v>4</v>
      </c>
      <c r="J210">
        <v>1</v>
      </c>
    </row>
    <row r="211" spans="2:26" ht="30" x14ac:dyDescent="0.25">
      <c r="B211" s="3" t="s">
        <v>109</v>
      </c>
      <c r="C211">
        <v>243</v>
      </c>
      <c r="D211" s="1" t="s">
        <v>255</v>
      </c>
      <c r="E211" s="29" t="s">
        <v>227</v>
      </c>
      <c r="F211" t="s">
        <v>4</v>
      </c>
      <c r="J211">
        <v>1</v>
      </c>
    </row>
    <row r="212" spans="2:26" ht="45" x14ac:dyDescent="0.25">
      <c r="B212" s="3" t="s">
        <v>109</v>
      </c>
      <c r="C212">
        <v>245</v>
      </c>
      <c r="D212" s="1" t="s">
        <v>256</v>
      </c>
      <c r="E212" s="29" t="s">
        <v>109</v>
      </c>
      <c r="F212"/>
      <c r="J212">
        <v>1</v>
      </c>
    </row>
    <row r="213" spans="2:26" ht="45" x14ac:dyDescent="0.25">
      <c r="B213" s="3" t="s">
        <v>109</v>
      </c>
      <c r="C213">
        <v>247</v>
      </c>
      <c r="D213" s="1" t="s">
        <v>257</v>
      </c>
      <c r="E213" s="29" t="s">
        <v>109</v>
      </c>
      <c r="F213"/>
      <c r="J213">
        <v>1</v>
      </c>
    </row>
    <row r="214" spans="2:26" ht="45" x14ac:dyDescent="0.25">
      <c r="B214" s="3" t="s">
        <v>109</v>
      </c>
      <c r="C214">
        <v>251</v>
      </c>
      <c r="D214" s="1" t="s">
        <v>258</v>
      </c>
      <c r="E214" s="29" t="s">
        <v>109</v>
      </c>
      <c r="F214" t="s">
        <v>125</v>
      </c>
      <c r="H214">
        <v>1</v>
      </c>
      <c r="K214" t="s">
        <v>132</v>
      </c>
      <c r="L214" s="3" t="s">
        <v>507</v>
      </c>
      <c r="R214" s="17" t="s">
        <v>132</v>
      </c>
      <c r="T214" s="17">
        <v>1</v>
      </c>
      <c r="U214" s="17">
        <v>1</v>
      </c>
      <c r="V214" s="17">
        <v>1</v>
      </c>
      <c r="W214" s="17">
        <v>1</v>
      </c>
      <c r="X214" s="17">
        <v>1</v>
      </c>
      <c r="Y214" s="17">
        <v>1</v>
      </c>
      <c r="Z214" s="17">
        <v>1</v>
      </c>
    </row>
    <row r="215" spans="2:26" ht="30" x14ac:dyDescent="0.25">
      <c r="B215" s="3" t="s">
        <v>109</v>
      </c>
      <c r="C215">
        <v>254</v>
      </c>
      <c r="D215" s="1" t="s">
        <v>259</v>
      </c>
      <c r="E215" s="29" t="s">
        <v>109</v>
      </c>
      <c r="F215"/>
      <c r="I215">
        <v>1</v>
      </c>
      <c r="O215" s="3" t="s">
        <v>113</v>
      </c>
      <c r="P215">
        <v>1</v>
      </c>
      <c r="R215" s="17" t="s">
        <v>5</v>
      </c>
      <c r="V215" s="17">
        <v>1</v>
      </c>
      <c r="X215" s="17">
        <v>1</v>
      </c>
      <c r="Y215" s="17">
        <v>1</v>
      </c>
      <c r="Z215" s="17">
        <v>1</v>
      </c>
    </row>
    <row r="216" spans="2:26" ht="30" x14ac:dyDescent="0.25">
      <c r="B216" s="3" t="s">
        <v>109</v>
      </c>
      <c r="C216">
        <v>254</v>
      </c>
      <c r="D216" s="1" t="s">
        <v>259</v>
      </c>
      <c r="E216" s="29" t="s">
        <v>109</v>
      </c>
      <c r="F216"/>
      <c r="I216">
        <v>1</v>
      </c>
      <c r="O216" s="3" t="s">
        <v>260</v>
      </c>
      <c r="P216">
        <v>1</v>
      </c>
      <c r="R216" s="17" t="s">
        <v>5</v>
      </c>
      <c r="V216" s="17">
        <v>1</v>
      </c>
      <c r="X216" s="17">
        <v>1</v>
      </c>
      <c r="Y216" s="17">
        <v>1</v>
      </c>
      <c r="Z216" s="17">
        <v>1</v>
      </c>
    </row>
    <row r="217" spans="2:26" ht="30" x14ac:dyDescent="0.25">
      <c r="B217" s="3" t="s">
        <v>109</v>
      </c>
      <c r="C217">
        <v>254</v>
      </c>
      <c r="D217" s="1" t="s">
        <v>259</v>
      </c>
      <c r="E217" s="29" t="s">
        <v>109</v>
      </c>
      <c r="F217"/>
      <c r="I217">
        <v>1</v>
      </c>
      <c r="O217" s="3" t="s">
        <v>114</v>
      </c>
      <c r="P217">
        <v>1</v>
      </c>
    </row>
    <row r="218" spans="2:26" ht="35.25" customHeight="1" x14ac:dyDescent="0.25">
      <c r="B218" s="3" t="s">
        <v>109</v>
      </c>
      <c r="C218">
        <v>255</v>
      </c>
      <c r="D218" s="1" t="s">
        <v>261</v>
      </c>
      <c r="E218" s="29" t="s">
        <v>109</v>
      </c>
      <c r="F218"/>
      <c r="J218">
        <v>1</v>
      </c>
      <c r="R218" s="17" t="s">
        <v>11</v>
      </c>
      <c r="U218" s="17">
        <v>1</v>
      </c>
      <c r="V218" s="17">
        <v>1</v>
      </c>
      <c r="W218" s="17">
        <v>1</v>
      </c>
      <c r="X218" s="17">
        <v>1</v>
      </c>
      <c r="Y218" s="17">
        <v>1</v>
      </c>
      <c r="Z218" s="17">
        <v>1</v>
      </c>
    </row>
    <row r="219" spans="2:26" ht="30" x14ac:dyDescent="0.25">
      <c r="B219" s="3" t="s">
        <v>109</v>
      </c>
      <c r="C219">
        <v>258</v>
      </c>
      <c r="D219" s="1" t="s">
        <v>262</v>
      </c>
      <c r="E219" s="29" t="s">
        <v>109</v>
      </c>
      <c r="F219"/>
      <c r="J219">
        <v>1</v>
      </c>
    </row>
    <row r="220" spans="2:26" ht="30" x14ac:dyDescent="0.25">
      <c r="B220" s="3" t="s">
        <v>109</v>
      </c>
      <c r="C220">
        <v>267</v>
      </c>
      <c r="D220" s="1" t="s">
        <v>263</v>
      </c>
      <c r="E220" s="29" t="s">
        <v>109</v>
      </c>
      <c r="F220" t="s">
        <v>4</v>
      </c>
      <c r="H220">
        <v>1</v>
      </c>
      <c r="K220" t="s">
        <v>5</v>
      </c>
      <c r="L220" s="3" t="s">
        <v>264</v>
      </c>
    </row>
    <row r="221" spans="2:26" ht="30" x14ac:dyDescent="0.25">
      <c r="B221" s="3" t="s">
        <v>109</v>
      </c>
      <c r="C221">
        <v>270</v>
      </c>
      <c r="D221" s="1" t="s">
        <v>265</v>
      </c>
      <c r="E221" s="29" t="s">
        <v>109</v>
      </c>
      <c r="F221"/>
      <c r="J221">
        <v>1</v>
      </c>
    </row>
    <row r="222" spans="2:26" ht="30" x14ac:dyDescent="0.25">
      <c r="B222" s="3" t="s">
        <v>109</v>
      </c>
      <c r="C222">
        <v>276</v>
      </c>
      <c r="D222" s="1" t="s">
        <v>266</v>
      </c>
      <c r="E222" s="29" t="s">
        <v>109</v>
      </c>
      <c r="F222"/>
      <c r="J222">
        <v>1</v>
      </c>
    </row>
    <row r="223" spans="2:26" ht="45" x14ac:dyDescent="0.25">
      <c r="B223" s="3" t="s">
        <v>109</v>
      </c>
      <c r="C223">
        <v>292</v>
      </c>
      <c r="D223" s="1" t="s">
        <v>267</v>
      </c>
      <c r="E223" s="29" t="s">
        <v>109</v>
      </c>
      <c r="F223"/>
      <c r="H223">
        <v>1</v>
      </c>
      <c r="K223" t="s">
        <v>11</v>
      </c>
      <c r="L223" s="3" t="s">
        <v>268</v>
      </c>
      <c r="P223">
        <v>1</v>
      </c>
      <c r="R223" s="17" t="s">
        <v>11</v>
      </c>
      <c r="T223" s="17">
        <v>1</v>
      </c>
      <c r="U223" s="17">
        <v>1</v>
      </c>
      <c r="V223" s="17">
        <v>1</v>
      </c>
      <c r="X223" s="17">
        <v>1</v>
      </c>
      <c r="Y223" s="17">
        <v>1</v>
      </c>
      <c r="Z223" s="17">
        <v>1</v>
      </c>
    </row>
    <row r="224" spans="2:26" ht="60" x14ac:dyDescent="0.25">
      <c r="B224" s="3" t="s">
        <v>109</v>
      </c>
      <c r="C224">
        <v>295</v>
      </c>
      <c r="D224" s="1" t="s">
        <v>269</v>
      </c>
      <c r="E224" s="29" t="s">
        <v>109</v>
      </c>
      <c r="F224"/>
      <c r="J224">
        <v>1</v>
      </c>
    </row>
    <row r="225" spans="2:26" ht="45" x14ac:dyDescent="0.25">
      <c r="B225" s="3" t="s">
        <v>109</v>
      </c>
      <c r="C225">
        <v>299</v>
      </c>
      <c r="D225" s="1" t="s">
        <v>270</v>
      </c>
      <c r="E225" s="29" t="s">
        <v>109</v>
      </c>
      <c r="F225"/>
      <c r="H225">
        <v>1</v>
      </c>
      <c r="K225" t="s">
        <v>77</v>
      </c>
      <c r="L225" s="3" t="s">
        <v>271</v>
      </c>
      <c r="R225" s="17" t="s">
        <v>11</v>
      </c>
      <c r="U225" s="17">
        <v>1</v>
      </c>
      <c r="V225" s="17">
        <v>1</v>
      </c>
      <c r="X225" s="17">
        <v>1</v>
      </c>
      <c r="Y225" s="17">
        <v>1</v>
      </c>
      <c r="Z225" s="17">
        <v>1</v>
      </c>
    </row>
    <row r="226" spans="2:26" ht="30" x14ac:dyDescent="0.25">
      <c r="B226" s="3" t="s">
        <v>109</v>
      </c>
      <c r="C226">
        <v>300</v>
      </c>
      <c r="D226" s="1" t="s">
        <v>272</v>
      </c>
      <c r="E226" s="29" t="s">
        <v>109</v>
      </c>
      <c r="F226"/>
      <c r="J226">
        <v>1</v>
      </c>
    </row>
    <row r="227" spans="2:26" ht="45" x14ac:dyDescent="0.25">
      <c r="B227" s="3" t="s">
        <v>109</v>
      </c>
      <c r="C227">
        <v>305</v>
      </c>
      <c r="D227" s="1" t="s">
        <v>273</v>
      </c>
      <c r="E227" s="29" t="s">
        <v>109</v>
      </c>
      <c r="F227"/>
      <c r="J227">
        <v>1</v>
      </c>
    </row>
    <row r="228" spans="2:26" ht="45" x14ac:dyDescent="0.25">
      <c r="B228" s="3" t="s">
        <v>109</v>
      </c>
      <c r="C228">
        <v>308</v>
      </c>
      <c r="D228" s="1" t="s">
        <v>274</v>
      </c>
      <c r="E228" s="29" t="s">
        <v>109</v>
      </c>
      <c r="F228" t="s">
        <v>14</v>
      </c>
      <c r="J228">
        <v>1</v>
      </c>
      <c r="R228" s="17" t="s">
        <v>11</v>
      </c>
      <c r="U228" s="17">
        <v>1</v>
      </c>
      <c r="V228" s="17">
        <v>1</v>
      </c>
      <c r="W228" s="17">
        <v>1</v>
      </c>
      <c r="X228" s="17">
        <v>1</v>
      </c>
      <c r="Y228" s="17">
        <v>1</v>
      </c>
      <c r="Z228" s="17">
        <v>1</v>
      </c>
    </row>
    <row r="229" spans="2:26" ht="30" x14ac:dyDescent="0.25">
      <c r="B229" s="3" t="s">
        <v>109</v>
      </c>
      <c r="C229">
        <v>315</v>
      </c>
      <c r="D229" s="1" t="s">
        <v>275</v>
      </c>
      <c r="E229" s="29" t="s">
        <v>109</v>
      </c>
      <c r="F229"/>
      <c r="J229">
        <v>1</v>
      </c>
    </row>
    <row r="230" spans="2:26" ht="60" x14ac:dyDescent="0.25">
      <c r="B230" s="3" t="s">
        <v>109</v>
      </c>
      <c r="C230">
        <v>318</v>
      </c>
      <c r="D230" s="1" t="s">
        <v>276</v>
      </c>
      <c r="E230" s="29" t="s">
        <v>109</v>
      </c>
      <c r="F230"/>
      <c r="J230">
        <v>1</v>
      </c>
      <c r="R230" s="17" t="s">
        <v>11</v>
      </c>
      <c r="U230" s="17">
        <v>1</v>
      </c>
      <c r="V230" s="17">
        <v>1</v>
      </c>
      <c r="W230" s="17">
        <v>1</v>
      </c>
      <c r="X230" s="17">
        <v>1</v>
      </c>
      <c r="Y230" s="17">
        <v>1</v>
      </c>
      <c r="Z230" s="17">
        <v>1</v>
      </c>
    </row>
    <row r="231" spans="2:26" ht="45" x14ac:dyDescent="0.25">
      <c r="B231" s="3" t="s">
        <v>109</v>
      </c>
      <c r="C231">
        <v>319</v>
      </c>
      <c r="D231" s="1" t="s">
        <v>277</v>
      </c>
      <c r="E231" s="29" t="s">
        <v>109</v>
      </c>
      <c r="F231"/>
      <c r="J231">
        <v>1</v>
      </c>
    </row>
    <row r="232" spans="2:26" ht="30" x14ac:dyDescent="0.25">
      <c r="B232" s="3" t="s">
        <v>109</v>
      </c>
      <c r="C232">
        <v>324</v>
      </c>
      <c r="D232" s="1" t="s">
        <v>278</v>
      </c>
      <c r="E232" s="29" t="s">
        <v>279</v>
      </c>
      <c r="F232"/>
      <c r="J232">
        <v>1</v>
      </c>
    </row>
    <row r="233" spans="2:26" ht="30" x14ac:dyDescent="0.25">
      <c r="B233" s="3" t="s">
        <v>109</v>
      </c>
      <c r="C233">
        <v>326</v>
      </c>
      <c r="D233" s="1" t="s">
        <v>280</v>
      </c>
      <c r="E233" s="29" t="s">
        <v>279</v>
      </c>
      <c r="F233"/>
      <c r="J233">
        <v>1</v>
      </c>
    </row>
    <row r="234" spans="2:26" ht="45" x14ac:dyDescent="0.25">
      <c r="B234" s="3" t="s">
        <v>109</v>
      </c>
      <c r="C234">
        <v>332</v>
      </c>
      <c r="D234" s="1" t="s">
        <v>281</v>
      </c>
      <c r="E234" s="29" t="s">
        <v>279</v>
      </c>
      <c r="F234"/>
      <c r="H234">
        <v>1</v>
      </c>
      <c r="K234" t="s">
        <v>5</v>
      </c>
      <c r="L234" s="3" t="s">
        <v>504</v>
      </c>
      <c r="M234">
        <v>1</v>
      </c>
      <c r="R234" s="17" t="s">
        <v>5</v>
      </c>
      <c r="T234" s="17">
        <v>1</v>
      </c>
      <c r="U234" s="17">
        <v>1</v>
      </c>
      <c r="V234" s="17">
        <v>1</v>
      </c>
      <c r="W234" s="17">
        <v>1</v>
      </c>
      <c r="X234" s="17">
        <v>1</v>
      </c>
      <c r="Y234" s="17">
        <v>1</v>
      </c>
      <c r="Z234" s="17">
        <v>1</v>
      </c>
    </row>
    <row r="235" spans="2:26" ht="60" x14ac:dyDescent="0.25">
      <c r="B235" s="3" t="s">
        <v>109</v>
      </c>
      <c r="C235">
        <v>336</v>
      </c>
      <c r="D235" s="1" t="s">
        <v>282</v>
      </c>
      <c r="E235" s="29" t="s">
        <v>109</v>
      </c>
      <c r="F235"/>
      <c r="I235">
        <v>1</v>
      </c>
      <c r="O235" s="3" t="s">
        <v>283</v>
      </c>
    </row>
    <row r="236" spans="2:26" ht="60" x14ac:dyDescent="0.25">
      <c r="B236" s="3" t="s">
        <v>109</v>
      </c>
      <c r="C236">
        <v>336</v>
      </c>
      <c r="D236" s="1" t="s">
        <v>282</v>
      </c>
      <c r="E236" s="29" t="s">
        <v>109</v>
      </c>
      <c r="F236"/>
      <c r="I236">
        <v>1</v>
      </c>
      <c r="O236" s="3" t="s">
        <v>284</v>
      </c>
    </row>
    <row r="238" spans="2:26" ht="75" x14ac:dyDescent="0.25">
      <c r="B238" s="3" t="s">
        <v>442</v>
      </c>
      <c r="C238">
        <v>76</v>
      </c>
      <c r="D238" s="1" t="s">
        <v>285</v>
      </c>
      <c r="E238" s="29"/>
      <c r="F238" t="s">
        <v>0</v>
      </c>
      <c r="H238">
        <v>1</v>
      </c>
      <c r="O238" s="3" t="s">
        <v>286</v>
      </c>
      <c r="R238" s="17" t="s">
        <v>16</v>
      </c>
      <c r="U238" s="17">
        <v>1</v>
      </c>
      <c r="V238" s="17">
        <v>1</v>
      </c>
      <c r="X238" s="17">
        <v>1</v>
      </c>
      <c r="Y238" s="17">
        <v>1</v>
      </c>
      <c r="Z238" s="17">
        <v>1</v>
      </c>
    </row>
    <row r="239" spans="2:26" ht="75" x14ac:dyDescent="0.25">
      <c r="B239" s="3" t="s">
        <v>442</v>
      </c>
      <c r="C239">
        <v>77</v>
      </c>
      <c r="D239" s="1" t="s">
        <v>287</v>
      </c>
      <c r="E239" s="29"/>
      <c r="F239" t="s">
        <v>0</v>
      </c>
      <c r="J239">
        <v>1</v>
      </c>
    </row>
    <row r="241" spans="2:29" ht="105" x14ac:dyDescent="0.25">
      <c r="B241" s="3" t="s">
        <v>443</v>
      </c>
      <c r="C241">
        <v>1</v>
      </c>
      <c r="D241" s="1" t="s">
        <v>480</v>
      </c>
      <c r="E241" s="30"/>
      <c r="F241" s="23" t="s">
        <v>7</v>
      </c>
      <c r="I241">
        <v>1</v>
      </c>
      <c r="N241" s="1" t="s">
        <v>481</v>
      </c>
      <c r="P241">
        <v>1</v>
      </c>
      <c r="R241" s="17" t="s">
        <v>132</v>
      </c>
      <c r="U241" s="17">
        <v>1</v>
      </c>
      <c r="V241" s="17">
        <v>1</v>
      </c>
      <c r="X241" s="17">
        <v>1</v>
      </c>
      <c r="Y241" s="17">
        <v>1</v>
      </c>
      <c r="Z241" s="17">
        <v>1</v>
      </c>
      <c r="AB241" s="17">
        <v>1</v>
      </c>
    </row>
    <row r="242" spans="2:29" ht="45" x14ac:dyDescent="0.25">
      <c r="B242" s="3" t="s">
        <v>443</v>
      </c>
      <c r="C242">
        <v>4</v>
      </c>
      <c r="D242" s="1" t="s">
        <v>288</v>
      </c>
      <c r="E242" s="29"/>
      <c r="F242" t="s">
        <v>0</v>
      </c>
      <c r="J242">
        <v>1</v>
      </c>
    </row>
    <row r="243" spans="2:29" ht="45" x14ac:dyDescent="0.25">
      <c r="B243" s="3" t="s">
        <v>443</v>
      </c>
      <c r="C243">
        <v>58</v>
      </c>
      <c r="D243" s="1" t="s">
        <v>289</v>
      </c>
      <c r="E243" s="29"/>
      <c r="F243" t="s">
        <v>7</v>
      </c>
      <c r="J243">
        <v>1</v>
      </c>
    </row>
    <row r="244" spans="2:29" ht="75" x14ac:dyDescent="0.25">
      <c r="B244" s="3" t="s">
        <v>443</v>
      </c>
      <c r="C244">
        <v>75</v>
      </c>
      <c r="D244" s="1" t="s">
        <v>290</v>
      </c>
      <c r="E244" s="29"/>
      <c r="F244" t="s">
        <v>0</v>
      </c>
      <c r="J244">
        <v>1</v>
      </c>
    </row>
    <row r="246" spans="2:29" ht="45" x14ac:dyDescent="0.25">
      <c r="B246" s="3" t="s">
        <v>444</v>
      </c>
      <c r="C246">
        <v>2</v>
      </c>
      <c r="D246" s="1" t="s">
        <v>291</v>
      </c>
      <c r="E246" s="29"/>
      <c r="F246" t="s">
        <v>7</v>
      </c>
      <c r="H246">
        <v>1</v>
      </c>
      <c r="K246" t="s">
        <v>292</v>
      </c>
      <c r="L246" s="3" t="s">
        <v>293</v>
      </c>
    </row>
    <row r="247" spans="2:29" ht="60" x14ac:dyDescent="0.25">
      <c r="B247" s="3" t="s">
        <v>444</v>
      </c>
      <c r="C247">
        <v>2</v>
      </c>
      <c r="D247" s="1" t="s">
        <v>291</v>
      </c>
      <c r="E247" s="29" t="s">
        <v>18</v>
      </c>
      <c r="F247"/>
      <c r="H247">
        <v>1</v>
      </c>
      <c r="K247" t="s">
        <v>5</v>
      </c>
      <c r="L247" s="3" t="s">
        <v>294</v>
      </c>
    </row>
    <row r="248" spans="2:29" ht="60" x14ac:dyDescent="0.25">
      <c r="B248" s="3" t="s">
        <v>444</v>
      </c>
      <c r="C248">
        <v>11</v>
      </c>
      <c r="D248" s="1" t="s">
        <v>295</v>
      </c>
      <c r="E248" s="29"/>
      <c r="F248" t="s">
        <v>0</v>
      </c>
      <c r="J248">
        <v>1</v>
      </c>
    </row>
    <row r="249" spans="2:29" ht="30" x14ac:dyDescent="0.25">
      <c r="B249" s="3" t="s">
        <v>444</v>
      </c>
      <c r="C249">
        <v>13</v>
      </c>
      <c r="D249" s="1" t="s">
        <v>296</v>
      </c>
      <c r="E249" s="29" t="s">
        <v>17</v>
      </c>
      <c r="F249"/>
      <c r="J249">
        <v>1</v>
      </c>
    </row>
    <row r="250" spans="2:29" ht="45" x14ac:dyDescent="0.25">
      <c r="B250" s="3" t="s">
        <v>444</v>
      </c>
      <c r="C250">
        <v>14</v>
      </c>
      <c r="D250" s="1" t="s">
        <v>297</v>
      </c>
      <c r="E250" s="29"/>
      <c r="F250" t="s">
        <v>0</v>
      </c>
      <c r="J250">
        <v>1</v>
      </c>
    </row>
    <row r="251" spans="2:29" ht="45" x14ac:dyDescent="0.25">
      <c r="B251" s="3" t="s">
        <v>444</v>
      </c>
      <c r="C251">
        <v>68</v>
      </c>
      <c r="D251" s="1" t="s">
        <v>298</v>
      </c>
      <c r="E251" s="29"/>
      <c r="F251" t="s">
        <v>14</v>
      </c>
      <c r="J251">
        <v>1</v>
      </c>
    </row>
    <row r="253" spans="2:29" ht="45" x14ac:dyDescent="0.25">
      <c r="B253" s="3" t="s">
        <v>299</v>
      </c>
      <c r="C253">
        <v>85</v>
      </c>
      <c r="D253" s="1" t="s">
        <v>300</v>
      </c>
      <c r="E253" s="29"/>
      <c r="F253" t="s">
        <v>7</v>
      </c>
      <c r="J253">
        <v>1</v>
      </c>
    </row>
    <row r="254" spans="2:29" ht="75" x14ac:dyDescent="0.25">
      <c r="B254" s="3" t="s">
        <v>299</v>
      </c>
      <c r="C254">
        <v>109</v>
      </c>
      <c r="D254" s="1" t="s">
        <v>301</v>
      </c>
      <c r="E254" s="29"/>
      <c r="F254" t="s">
        <v>0</v>
      </c>
      <c r="H254">
        <v>1</v>
      </c>
      <c r="K254" t="s">
        <v>16</v>
      </c>
      <c r="L254" s="3" t="s">
        <v>302</v>
      </c>
      <c r="R254" s="17" t="s">
        <v>16</v>
      </c>
      <c r="T254" s="17">
        <v>1</v>
      </c>
      <c r="U254" s="17">
        <v>1</v>
      </c>
      <c r="V254" s="17">
        <v>1</v>
      </c>
      <c r="W254" s="17">
        <v>1</v>
      </c>
      <c r="X254" s="17">
        <v>1</v>
      </c>
      <c r="Y254" s="17">
        <v>1</v>
      </c>
      <c r="Z254" s="17">
        <v>1</v>
      </c>
    </row>
    <row r="256" spans="2:29" ht="45" x14ac:dyDescent="0.25">
      <c r="B256" s="3" t="s">
        <v>303</v>
      </c>
      <c r="C256">
        <v>9</v>
      </c>
      <c r="D256" s="1" t="s">
        <v>483</v>
      </c>
      <c r="E256" s="30"/>
      <c r="F256" s="23" t="s">
        <v>7</v>
      </c>
      <c r="H256">
        <v>1</v>
      </c>
      <c r="N256" t="s">
        <v>484</v>
      </c>
      <c r="R256" s="17" t="s">
        <v>132</v>
      </c>
      <c r="U256" s="17">
        <v>1</v>
      </c>
      <c r="V256" s="17">
        <v>1</v>
      </c>
      <c r="W256" s="17">
        <v>1</v>
      </c>
      <c r="Y256" s="17">
        <v>1</v>
      </c>
      <c r="Z256" s="17">
        <v>1</v>
      </c>
      <c r="AC256" s="17">
        <v>1</v>
      </c>
    </row>
    <row r="257" spans="2:26" ht="45" x14ac:dyDescent="0.25">
      <c r="B257" s="3" t="s">
        <v>303</v>
      </c>
      <c r="C257">
        <v>11</v>
      </c>
      <c r="D257" s="1" t="s">
        <v>304</v>
      </c>
      <c r="E257" s="29" t="s">
        <v>109</v>
      </c>
      <c r="F257" t="s">
        <v>6</v>
      </c>
      <c r="J257">
        <v>1</v>
      </c>
    </row>
    <row r="258" spans="2:26" ht="105" x14ac:dyDescent="0.25">
      <c r="B258" s="3" t="s">
        <v>303</v>
      </c>
      <c r="C258">
        <v>12</v>
      </c>
      <c r="D258" s="1" t="s">
        <v>305</v>
      </c>
      <c r="E258" s="29" t="s">
        <v>109</v>
      </c>
      <c r="F258" t="s">
        <v>6</v>
      </c>
      <c r="J258">
        <v>1</v>
      </c>
    </row>
    <row r="259" spans="2:26" ht="45" x14ac:dyDescent="0.25">
      <c r="B259" s="3" t="s">
        <v>303</v>
      </c>
      <c r="C259">
        <v>13</v>
      </c>
      <c r="D259" s="1" t="s">
        <v>306</v>
      </c>
      <c r="E259" s="29" t="s">
        <v>109</v>
      </c>
      <c r="F259"/>
      <c r="H259">
        <v>1</v>
      </c>
      <c r="K259" t="s">
        <v>11</v>
      </c>
      <c r="L259" s="3" t="s">
        <v>307</v>
      </c>
      <c r="M259">
        <v>1</v>
      </c>
      <c r="R259" s="17" t="s">
        <v>11</v>
      </c>
      <c r="T259" s="17">
        <v>1</v>
      </c>
      <c r="U259" s="17">
        <v>1</v>
      </c>
      <c r="V259" s="17">
        <v>1</v>
      </c>
      <c r="W259" s="17">
        <v>1</v>
      </c>
      <c r="X259" s="17">
        <v>1</v>
      </c>
      <c r="Y259" s="17">
        <v>1</v>
      </c>
      <c r="Z259" s="17">
        <v>1</v>
      </c>
    </row>
    <row r="260" spans="2:26" ht="90" x14ac:dyDescent="0.25">
      <c r="B260" s="3" t="s">
        <v>303</v>
      </c>
      <c r="C260">
        <v>14</v>
      </c>
      <c r="D260" s="1" t="s">
        <v>308</v>
      </c>
      <c r="E260" s="29"/>
      <c r="F260" t="s">
        <v>14</v>
      </c>
      <c r="J260">
        <v>1</v>
      </c>
      <c r="R260" s="17" t="s">
        <v>11</v>
      </c>
      <c r="U260" s="17">
        <v>1</v>
      </c>
      <c r="V260" s="17">
        <v>1</v>
      </c>
      <c r="X260" s="17">
        <v>1</v>
      </c>
      <c r="Y260" s="17">
        <v>1</v>
      </c>
      <c r="Z260" s="17">
        <v>1</v>
      </c>
    </row>
    <row r="261" spans="2:26" ht="90" x14ac:dyDescent="0.25">
      <c r="B261" s="3" t="s">
        <v>303</v>
      </c>
      <c r="C261">
        <v>14</v>
      </c>
      <c r="D261" s="1" t="s">
        <v>308</v>
      </c>
      <c r="E261" s="29"/>
      <c r="F261" t="s">
        <v>0</v>
      </c>
      <c r="H261">
        <v>1</v>
      </c>
      <c r="K261" t="s">
        <v>11</v>
      </c>
      <c r="L261" s="3" t="s">
        <v>309</v>
      </c>
      <c r="R261" s="17" t="s">
        <v>11</v>
      </c>
      <c r="T261" s="17">
        <v>1</v>
      </c>
      <c r="U261" s="17">
        <v>1</v>
      </c>
      <c r="V261" s="17">
        <v>1</v>
      </c>
      <c r="X261" s="17">
        <v>1</v>
      </c>
      <c r="Y261" s="17">
        <v>1</v>
      </c>
      <c r="Z261" s="17">
        <v>1</v>
      </c>
    </row>
    <row r="262" spans="2:26" ht="30" x14ac:dyDescent="0.25">
      <c r="B262" s="3" t="s">
        <v>303</v>
      </c>
      <c r="C262">
        <v>23</v>
      </c>
      <c r="D262" s="1" t="s">
        <v>310</v>
      </c>
      <c r="E262" s="29"/>
      <c r="F262" t="s">
        <v>14</v>
      </c>
      <c r="J262">
        <v>1</v>
      </c>
    </row>
    <row r="263" spans="2:26" ht="60" x14ac:dyDescent="0.25">
      <c r="B263" s="3" t="s">
        <v>303</v>
      </c>
      <c r="C263">
        <v>36</v>
      </c>
      <c r="D263" s="1" t="s">
        <v>311</v>
      </c>
      <c r="E263" s="29" t="s">
        <v>18</v>
      </c>
      <c r="F263"/>
      <c r="J263">
        <v>1</v>
      </c>
    </row>
    <row r="264" spans="2:26" ht="45" x14ac:dyDescent="0.25">
      <c r="B264" s="3" t="s">
        <v>303</v>
      </c>
      <c r="C264">
        <v>37</v>
      </c>
      <c r="D264" s="1" t="s">
        <v>312</v>
      </c>
      <c r="E264" s="32"/>
      <c r="F264" t="s">
        <v>0</v>
      </c>
      <c r="H264">
        <v>1</v>
      </c>
      <c r="K264" t="s">
        <v>11</v>
      </c>
      <c r="L264" s="3" t="s">
        <v>313</v>
      </c>
      <c r="R264" s="17" t="s">
        <v>11</v>
      </c>
      <c r="T264" s="17">
        <v>1</v>
      </c>
      <c r="U264" s="17">
        <v>1</v>
      </c>
      <c r="V264" s="17">
        <v>1</v>
      </c>
      <c r="W264" s="17">
        <v>1</v>
      </c>
      <c r="X264" s="17">
        <v>1</v>
      </c>
      <c r="Y264" s="17">
        <v>1</v>
      </c>
      <c r="Z264" s="17">
        <v>1</v>
      </c>
    </row>
    <row r="265" spans="2:26" ht="30" x14ac:dyDescent="0.25">
      <c r="B265" s="3" t="s">
        <v>303</v>
      </c>
      <c r="C265">
        <v>37</v>
      </c>
      <c r="D265" s="1" t="s">
        <v>312</v>
      </c>
      <c r="E265" s="31" t="s">
        <v>314</v>
      </c>
      <c r="F265"/>
      <c r="J265">
        <v>1</v>
      </c>
    </row>
    <row r="266" spans="2:26" ht="60" x14ac:dyDescent="0.25">
      <c r="B266" s="3" t="s">
        <v>303</v>
      </c>
      <c r="C266">
        <v>38</v>
      </c>
      <c r="D266" s="1" t="s">
        <v>315</v>
      </c>
      <c r="E266" s="32"/>
      <c r="F266" t="s">
        <v>0</v>
      </c>
      <c r="H266">
        <v>1</v>
      </c>
      <c r="K266" t="s">
        <v>11</v>
      </c>
      <c r="L266" s="3" t="s">
        <v>316</v>
      </c>
      <c r="R266" s="17" t="s">
        <v>11</v>
      </c>
      <c r="T266" s="17">
        <v>1</v>
      </c>
      <c r="U266" s="17">
        <v>1</v>
      </c>
      <c r="V266" s="17">
        <v>1</v>
      </c>
      <c r="X266" s="17">
        <v>1</v>
      </c>
      <c r="Y266" s="17">
        <v>1</v>
      </c>
      <c r="Z266" s="17">
        <v>1</v>
      </c>
    </row>
    <row r="267" spans="2:26" ht="45" x14ac:dyDescent="0.25">
      <c r="B267" s="3" t="s">
        <v>303</v>
      </c>
      <c r="C267">
        <v>39</v>
      </c>
      <c r="D267" s="1" t="s">
        <v>317</v>
      </c>
      <c r="E267" s="29"/>
      <c r="F267" t="s">
        <v>0</v>
      </c>
      <c r="H267">
        <v>1</v>
      </c>
      <c r="K267" t="s">
        <v>11</v>
      </c>
      <c r="L267" s="3" t="s">
        <v>309</v>
      </c>
      <c r="R267" s="17" t="s">
        <v>11</v>
      </c>
      <c r="T267" s="17">
        <v>1</v>
      </c>
      <c r="U267" s="17">
        <v>1</v>
      </c>
      <c r="V267" s="17">
        <v>1</v>
      </c>
      <c r="W267" s="17">
        <v>1</v>
      </c>
      <c r="X267" s="17">
        <v>1</v>
      </c>
      <c r="Y267" s="17">
        <v>1</v>
      </c>
      <c r="Z267" s="17">
        <v>1</v>
      </c>
    </row>
    <row r="268" spans="2:26" ht="45" x14ac:dyDescent="0.25">
      <c r="B268" s="3" t="s">
        <v>303</v>
      </c>
      <c r="C268">
        <v>40</v>
      </c>
      <c r="D268" s="1" t="s">
        <v>318</v>
      </c>
      <c r="E268" s="29" t="s">
        <v>109</v>
      </c>
      <c r="F268" t="s">
        <v>4</v>
      </c>
      <c r="H268">
        <v>1</v>
      </c>
      <c r="K268" t="s">
        <v>5</v>
      </c>
      <c r="L268" s="3" t="s">
        <v>319</v>
      </c>
    </row>
    <row r="269" spans="2:26" ht="30" x14ac:dyDescent="0.25">
      <c r="B269" s="3" t="s">
        <v>303</v>
      </c>
      <c r="C269">
        <v>46</v>
      </c>
      <c r="D269" s="1" t="s">
        <v>320</v>
      </c>
      <c r="E269" s="29"/>
      <c r="F269" t="s">
        <v>0</v>
      </c>
      <c r="J269">
        <v>1</v>
      </c>
    </row>
    <row r="270" spans="2:26" ht="30" x14ac:dyDescent="0.25">
      <c r="B270" s="3" t="s">
        <v>303</v>
      </c>
      <c r="C270">
        <v>53</v>
      </c>
      <c r="D270" s="1" t="s">
        <v>321</v>
      </c>
      <c r="E270" s="29"/>
      <c r="F270" t="s">
        <v>0</v>
      </c>
      <c r="H270">
        <v>1</v>
      </c>
      <c r="O270" s="3" t="s">
        <v>322</v>
      </c>
    </row>
    <row r="271" spans="2:26" ht="30" x14ac:dyDescent="0.25">
      <c r="B271" s="3" t="s">
        <v>303</v>
      </c>
      <c r="C271">
        <v>54</v>
      </c>
      <c r="D271" s="1" t="s">
        <v>323</v>
      </c>
      <c r="E271" s="29" t="s">
        <v>18</v>
      </c>
      <c r="F271"/>
      <c r="J271">
        <v>1</v>
      </c>
    </row>
    <row r="272" spans="2:26" ht="60" x14ac:dyDescent="0.25">
      <c r="B272" s="3" t="s">
        <v>303</v>
      </c>
      <c r="C272">
        <v>57</v>
      </c>
      <c r="D272" s="1" t="s">
        <v>324</v>
      </c>
      <c r="E272" s="29"/>
      <c r="F272" t="s">
        <v>0</v>
      </c>
      <c r="H272">
        <v>1</v>
      </c>
      <c r="K272" t="s">
        <v>11</v>
      </c>
      <c r="L272" s="3" t="s">
        <v>486</v>
      </c>
      <c r="M272">
        <v>1</v>
      </c>
      <c r="R272" s="17" t="s">
        <v>11</v>
      </c>
      <c r="T272" s="17">
        <v>1</v>
      </c>
      <c r="U272" s="17">
        <v>1</v>
      </c>
      <c r="V272" s="17">
        <v>1</v>
      </c>
      <c r="W272" s="17">
        <v>1</v>
      </c>
      <c r="X272" s="17">
        <v>1</v>
      </c>
      <c r="Y272" s="17">
        <v>1</v>
      </c>
      <c r="Z272" s="17">
        <v>1</v>
      </c>
    </row>
    <row r="273" spans="2:29" ht="33.75" customHeight="1" x14ac:dyDescent="0.25">
      <c r="B273" s="3" t="s">
        <v>303</v>
      </c>
      <c r="C273">
        <v>62</v>
      </c>
      <c r="D273" s="1" t="s">
        <v>325</v>
      </c>
      <c r="E273" s="29" t="s">
        <v>109</v>
      </c>
      <c r="F273"/>
      <c r="J273">
        <v>1</v>
      </c>
    </row>
    <row r="274" spans="2:29" ht="33.75" customHeight="1" x14ac:dyDescent="0.25">
      <c r="B274" s="3" t="s">
        <v>303</v>
      </c>
      <c r="C274">
        <v>62</v>
      </c>
      <c r="D274" s="1" t="s">
        <v>325</v>
      </c>
      <c r="E274" s="29" t="s">
        <v>109</v>
      </c>
      <c r="F274"/>
      <c r="I274">
        <v>1</v>
      </c>
      <c r="K274" t="s">
        <v>16</v>
      </c>
      <c r="L274" s="3" t="s">
        <v>485</v>
      </c>
      <c r="R274" s="17" t="s">
        <v>16</v>
      </c>
      <c r="T274" s="17">
        <v>1</v>
      </c>
      <c r="U274" s="17">
        <v>1</v>
      </c>
      <c r="V274" s="17">
        <v>1</v>
      </c>
      <c r="W274" s="17">
        <v>1</v>
      </c>
      <c r="X274" s="17">
        <v>1</v>
      </c>
      <c r="Y274" s="17">
        <v>1</v>
      </c>
      <c r="Z274" s="17">
        <v>1</v>
      </c>
    </row>
    <row r="276" spans="2:29" ht="75" x14ac:dyDescent="0.25">
      <c r="B276" s="3" t="s">
        <v>326</v>
      </c>
      <c r="C276">
        <v>1</v>
      </c>
      <c r="D276" s="1" t="s">
        <v>327</v>
      </c>
      <c r="E276" s="29"/>
      <c r="F276" t="s">
        <v>7</v>
      </c>
      <c r="I276">
        <v>1</v>
      </c>
      <c r="K276" t="s">
        <v>328</v>
      </c>
      <c r="L276" s="3" t="s">
        <v>329</v>
      </c>
      <c r="P276">
        <v>1</v>
      </c>
      <c r="R276" s="17" t="s">
        <v>132</v>
      </c>
      <c r="U276" s="17">
        <v>1</v>
      </c>
      <c r="V276" s="17">
        <v>1</v>
      </c>
      <c r="X276" s="17">
        <v>1</v>
      </c>
      <c r="Y276" s="17">
        <v>1</v>
      </c>
      <c r="AC276" s="17" t="s">
        <v>487</v>
      </c>
    </row>
    <row r="277" spans="2:29" ht="75" x14ac:dyDescent="0.25">
      <c r="B277" s="3" t="s">
        <v>326</v>
      </c>
      <c r="C277">
        <v>1</v>
      </c>
      <c r="D277" s="1" t="s">
        <v>327</v>
      </c>
      <c r="E277" s="29"/>
      <c r="F277" t="s">
        <v>0</v>
      </c>
      <c r="J277">
        <v>1</v>
      </c>
      <c r="P277">
        <v>1</v>
      </c>
    </row>
    <row r="278" spans="2:29" ht="60" x14ac:dyDescent="0.25">
      <c r="B278" s="3" t="s">
        <v>326</v>
      </c>
      <c r="C278">
        <v>10</v>
      </c>
      <c r="D278" s="1" t="s">
        <v>330</v>
      </c>
      <c r="E278" s="29" t="s">
        <v>18</v>
      </c>
      <c r="F278"/>
      <c r="H278">
        <v>1</v>
      </c>
      <c r="K278" t="s">
        <v>5</v>
      </c>
      <c r="L278" s="3" t="s">
        <v>331</v>
      </c>
    </row>
    <row r="279" spans="2:29" ht="75" x14ac:dyDescent="0.25">
      <c r="B279" s="3" t="s">
        <v>326</v>
      </c>
      <c r="C279">
        <v>140</v>
      </c>
      <c r="D279" s="1" t="s">
        <v>332</v>
      </c>
      <c r="E279" s="29"/>
      <c r="F279" t="s">
        <v>0</v>
      </c>
      <c r="H279">
        <v>1</v>
      </c>
      <c r="K279" t="s">
        <v>11</v>
      </c>
      <c r="L279" s="3" t="s">
        <v>333</v>
      </c>
      <c r="R279" s="17" t="s">
        <v>11</v>
      </c>
      <c r="T279" s="17">
        <v>1</v>
      </c>
      <c r="U279" s="17">
        <v>1</v>
      </c>
      <c r="V279" s="17">
        <v>1</v>
      </c>
      <c r="X279" s="17">
        <v>1</v>
      </c>
      <c r="Y279" s="17">
        <v>1</v>
      </c>
      <c r="Z279" s="17">
        <v>1</v>
      </c>
    </row>
    <row r="280" spans="2:29" ht="45" x14ac:dyDescent="0.25">
      <c r="B280" s="3" t="s">
        <v>326</v>
      </c>
      <c r="C280">
        <v>143</v>
      </c>
      <c r="D280" s="1" t="s">
        <v>334</v>
      </c>
      <c r="E280" s="29"/>
      <c r="F280" t="s">
        <v>0</v>
      </c>
      <c r="J280">
        <v>1</v>
      </c>
      <c r="R280" s="17" t="s">
        <v>11</v>
      </c>
      <c r="U280" s="17">
        <v>1</v>
      </c>
      <c r="V280" s="17">
        <v>1</v>
      </c>
      <c r="X280" s="17">
        <v>1</v>
      </c>
      <c r="Y280" s="17">
        <v>1</v>
      </c>
      <c r="Z280" s="17">
        <v>1</v>
      </c>
    </row>
    <row r="281" spans="2:29" ht="60" x14ac:dyDescent="0.25">
      <c r="B281" s="3" t="s">
        <v>326</v>
      </c>
      <c r="C281">
        <v>148</v>
      </c>
      <c r="D281" s="1" t="s">
        <v>335</v>
      </c>
      <c r="E281" s="29"/>
      <c r="F281" t="s">
        <v>0</v>
      </c>
      <c r="J281">
        <v>1</v>
      </c>
    </row>
    <row r="282" spans="2:29" ht="75" x14ac:dyDescent="0.25">
      <c r="B282" s="3" t="s">
        <v>326</v>
      </c>
      <c r="C282">
        <v>151</v>
      </c>
      <c r="D282" s="1" t="s">
        <v>336</v>
      </c>
      <c r="E282" s="29" t="s">
        <v>18</v>
      </c>
      <c r="F282" t="s">
        <v>0</v>
      </c>
      <c r="H282">
        <v>1</v>
      </c>
      <c r="K282" t="s">
        <v>11</v>
      </c>
      <c r="L282" s="3" t="s">
        <v>337</v>
      </c>
      <c r="R282" s="17" t="s">
        <v>11</v>
      </c>
      <c r="T282" s="17">
        <v>1</v>
      </c>
      <c r="U282" s="17">
        <v>1</v>
      </c>
      <c r="V282" s="17">
        <v>1</v>
      </c>
      <c r="W282" s="17">
        <v>1</v>
      </c>
      <c r="X282" s="17">
        <v>1</v>
      </c>
      <c r="Y282" s="17">
        <v>1</v>
      </c>
      <c r="Z282" s="17">
        <v>1</v>
      </c>
    </row>
    <row r="284" spans="2:29" ht="60" x14ac:dyDescent="0.25">
      <c r="B284" s="3" t="s">
        <v>338</v>
      </c>
      <c r="C284">
        <v>2</v>
      </c>
      <c r="D284" s="1" t="s">
        <v>339</v>
      </c>
      <c r="E284" s="29"/>
      <c r="F284" t="s">
        <v>14</v>
      </c>
      <c r="J284">
        <v>1</v>
      </c>
    </row>
    <row r="285" spans="2:29" ht="45" x14ac:dyDescent="0.25">
      <c r="B285" s="3" t="s">
        <v>338</v>
      </c>
      <c r="C285">
        <v>56</v>
      </c>
      <c r="D285" s="1" t="s">
        <v>340</v>
      </c>
      <c r="E285" s="29"/>
      <c r="F285" t="s">
        <v>0</v>
      </c>
      <c r="J285">
        <v>1</v>
      </c>
      <c r="R285" s="17" t="s">
        <v>11</v>
      </c>
      <c r="U285" s="17">
        <v>1</v>
      </c>
      <c r="V285" s="17">
        <v>1</v>
      </c>
      <c r="W285" s="17">
        <v>1</v>
      </c>
      <c r="X285" s="17">
        <v>1</v>
      </c>
      <c r="Y285" s="17">
        <v>1</v>
      </c>
      <c r="Z285" s="17">
        <v>1</v>
      </c>
    </row>
    <row r="286" spans="2:29" ht="45" x14ac:dyDescent="0.25">
      <c r="B286" s="3" t="s">
        <v>338</v>
      </c>
      <c r="C286">
        <v>61</v>
      </c>
      <c r="D286" s="1" t="s">
        <v>341</v>
      </c>
      <c r="E286" s="29"/>
      <c r="F286" t="s">
        <v>0</v>
      </c>
      <c r="H286">
        <v>1</v>
      </c>
      <c r="K286" t="s">
        <v>11</v>
      </c>
      <c r="L286" s="3" t="s">
        <v>342</v>
      </c>
    </row>
    <row r="287" spans="2:29" ht="30" x14ac:dyDescent="0.25">
      <c r="B287" s="3" t="s">
        <v>338</v>
      </c>
      <c r="C287">
        <v>62</v>
      </c>
      <c r="D287" s="1" t="s">
        <v>343</v>
      </c>
      <c r="E287" s="29"/>
      <c r="F287" t="s">
        <v>0</v>
      </c>
      <c r="J287">
        <v>1</v>
      </c>
    </row>
    <row r="288" spans="2:29" ht="60" x14ac:dyDescent="0.25">
      <c r="B288" s="3" t="s">
        <v>338</v>
      </c>
      <c r="C288">
        <v>63</v>
      </c>
      <c r="D288" s="1" t="s">
        <v>344</v>
      </c>
      <c r="E288" s="29"/>
      <c r="F288" t="s">
        <v>0</v>
      </c>
      <c r="H288">
        <v>1</v>
      </c>
      <c r="O288" s="1" t="s">
        <v>345</v>
      </c>
    </row>
    <row r="290" spans="1:29" ht="75" x14ac:dyDescent="0.25">
      <c r="A290" s="23"/>
      <c r="B290" s="3" t="s">
        <v>346</v>
      </c>
      <c r="C290">
        <v>6</v>
      </c>
      <c r="D290" s="1" t="s">
        <v>347</v>
      </c>
      <c r="E290" s="29"/>
      <c r="F290" t="s">
        <v>7</v>
      </c>
      <c r="H290">
        <v>1</v>
      </c>
      <c r="K290" t="s">
        <v>328</v>
      </c>
      <c r="L290" s="3" t="s">
        <v>348</v>
      </c>
    </row>
    <row r="291" spans="1:29" ht="75" x14ac:dyDescent="0.25">
      <c r="B291" s="3" t="s">
        <v>346</v>
      </c>
      <c r="C291">
        <v>9</v>
      </c>
      <c r="D291" s="1" t="s">
        <v>349</v>
      </c>
      <c r="E291" s="29"/>
      <c r="F291" t="s">
        <v>7</v>
      </c>
      <c r="J291">
        <v>1</v>
      </c>
    </row>
    <row r="292" spans="1:29" ht="60" x14ac:dyDescent="0.25">
      <c r="B292" s="3" t="s">
        <v>346</v>
      </c>
      <c r="C292">
        <v>43</v>
      </c>
      <c r="D292" s="1" t="s">
        <v>350</v>
      </c>
      <c r="E292" s="29"/>
      <c r="F292" t="s">
        <v>0</v>
      </c>
      <c r="J292">
        <v>1</v>
      </c>
    </row>
    <row r="293" spans="1:29" ht="30" x14ac:dyDescent="0.25">
      <c r="B293" s="3" t="s">
        <v>346</v>
      </c>
      <c r="C293">
        <v>61</v>
      </c>
      <c r="D293" s="1" t="s">
        <v>351</v>
      </c>
      <c r="E293" s="29"/>
      <c r="F293" t="s">
        <v>7</v>
      </c>
      <c r="H293">
        <v>1</v>
      </c>
      <c r="O293" s="3" t="s">
        <v>352</v>
      </c>
      <c r="P293">
        <v>1</v>
      </c>
    </row>
    <row r="294" spans="1:29" ht="45" x14ac:dyDescent="0.25">
      <c r="B294" s="3" t="s">
        <v>346</v>
      </c>
      <c r="C294">
        <v>66</v>
      </c>
      <c r="D294" s="1" t="s">
        <v>353</v>
      </c>
      <c r="E294" s="29"/>
      <c r="F294" t="s">
        <v>7</v>
      </c>
      <c r="J294">
        <v>1</v>
      </c>
      <c r="R294" s="17" t="s">
        <v>132</v>
      </c>
      <c r="U294" s="17">
        <v>1</v>
      </c>
      <c r="V294" s="17">
        <v>1</v>
      </c>
      <c r="W294" s="17">
        <v>1</v>
      </c>
      <c r="X294" s="17">
        <v>1</v>
      </c>
      <c r="Y294" s="17">
        <v>1</v>
      </c>
      <c r="Z294" s="17">
        <v>1</v>
      </c>
    </row>
    <row r="296" spans="1:29" ht="90" x14ac:dyDescent="0.25">
      <c r="B296" s="3" t="s">
        <v>354</v>
      </c>
      <c r="C296">
        <v>1</v>
      </c>
      <c r="D296" s="1" t="s">
        <v>355</v>
      </c>
      <c r="E296" s="29"/>
      <c r="F296" t="s">
        <v>7</v>
      </c>
      <c r="H296">
        <v>1</v>
      </c>
      <c r="N296" s="3" t="s">
        <v>356</v>
      </c>
      <c r="P296">
        <v>1</v>
      </c>
      <c r="R296" s="17" t="s">
        <v>132</v>
      </c>
      <c r="U296" s="17">
        <v>1</v>
      </c>
      <c r="V296" s="17">
        <v>1</v>
      </c>
      <c r="X296" s="17">
        <v>1</v>
      </c>
      <c r="Y296" s="17">
        <v>1</v>
      </c>
      <c r="Z296" s="17">
        <v>1</v>
      </c>
    </row>
    <row r="297" spans="1:29" ht="30" x14ac:dyDescent="0.25">
      <c r="B297" s="3" t="s">
        <v>354</v>
      </c>
      <c r="C297">
        <v>42</v>
      </c>
      <c r="D297" s="1" t="s">
        <v>357</v>
      </c>
      <c r="E297" s="29"/>
      <c r="F297" t="s">
        <v>7</v>
      </c>
      <c r="J297">
        <v>1</v>
      </c>
      <c r="R297" s="17" t="s">
        <v>132</v>
      </c>
      <c r="U297" s="17">
        <v>1</v>
      </c>
      <c r="V297" s="17">
        <v>1</v>
      </c>
      <c r="W297" s="17">
        <v>1</v>
      </c>
      <c r="X297" s="17">
        <v>1</v>
      </c>
      <c r="Y297" s="17">
        <v>1</v>
      </c>
      <c r="Z297" s="17">
        <v>1</v>
      </c>
    </row>
    <row r="298" spans="1:29" ht="45" x14ac:dyDescent="0.25">
      <c r="B298" s="3" t="s">
        <v>354</v>
      </c>
      <c r="C298">
        <v>63</v>
      </c>
      <c r="D298" s="1" t="s">
        <v>358</v>
      </c>
      <c r="E298" s="29"/>
      <c r="F298" t="s">
        <v>7</v>
      </c>
      <c r="J298">
        <v>1</v>
      </c>
      <c r="R298" s="17" t="s">
        <v>16</v>
      </c>
    </row>
    <row r="299" spans="1:29" ht="75" x14ac:dyDescent="0.25">
      <c r="B299" s="3" t="s">
        <v>354</v>
      </c>
      <c r="C299">
        <v>86</v>
      </c>
      <c r="D299" s="1" t="s">
        <v>359</v>
      </c>
      <c r="E299" s="33" t="s">
        <v>18</v>
      </c>
      <c r="F299"/>
      <c r="H299">
        <v>1</v>
      </c>
      <c r="K299" t="s">
        <v>5</v>
      </c>
      <c r="L299" s="1" t="s">
        <v>360</v>
      </c>
    </row>
    <row r="300" spans="1:29" ht="75" x14ac:dyDescent="0.25">
      <c r="B300" s="3" t="s">
        <v>354</v>
      </c>
      <c r="C300">
        <v>112</v>
      </c>
      <c r="D300" s="1" t="s">
        <v>361</v>
      </c>
      <c r="E300" s="29"/>
      <c r="F300" t="s">
        <v>14</v>
      </c>
      <c r="J300">
        <v>1</v>
      </c>
    </row>
    <row r="301" spans="1:29" ht="45" x14ac:dyDescent="0.25">
      <c r="B301" s="3" t="s">
        <v>354</v>
      </c>
      <c r="C301">
        <v>122</v>
      </c>
      <c r="D301" s="1" t="s">
        <v>362</v>
      </c>
      <c r="E301" s="29"/>
      <c r="F301" t="s">
        <v>0</v>
      </c>
      <c r="H301">
        <v>1</v>
      </c>
      <c r="K301" t="s">
        <v>11</v>
      </c>
      <c r="L301" s="3" t="s">
        <v>363</v>
      </c>
      <c r="R301" s="17" t="s">
        <v>11</v>
      </c>
      <c r="T301" s="17">
        <v>1</v>
      </c>
      <c r="U301" s="17">
        <v>1</v>
      </c>
      <c r="V301" s="17">
        <v>1</v>
      </c>
      <c r="W301" s="17">
        <v>1</v>
      </c>
      <c r="X301" s="17">
        <v>1</v>
      </c>
      <c r="Y301" s="17">
        <v>1</v>
      </c>
      <c r="Z301" s="17">
        <v>1</v>
      </c>
    </row>
    <row r="303" spans="1:29" ht="75" x14ac:dyDescent="0.25">
      <c r="B303" s="3" t="s">
        <v>364</v>
      </c>
      <c r="C303">
        <v>1</v>
      </c>
      <c r="D303" s="9" t="s">
        <v>365</v>
      </c>
      <c r="E303" s="29"/>
      <c r="F303" t="s">
        <v>7</v>
      </c>
      <c r="H303">
        <v>1</v>
      </c>
      <c r="N303" s="3" t="s">
        <v>366</v>
      </c>
      <c r="P303">
        <v>1</v>
      </c>
      <c r="R303" s="17" t="s">
        <v>132</v>
      </c>
      <c r="U303" s="17">
        <v>1</v>
      </c>
      <c r="V303" s="17">
        <v>1</v>
      </c>
      <c r="X303" s="17">
        <v>1</v>
      </c>
      <c r="Y303" s="17">
        <v>1</v>
      </c>
      <c r="Z303" s="17">
        <v>1</v>
      </c>
    </row>
    <row r="304" spans="1:29" ht="75" x14ac:dyDescent="0.25">
      <c r="B304" s="3" t="s">
        <v>364</v>
      </c>
      <c r="C304">
        <v>1</v>
      </c>
      <c r="D304" s="9" t="s">
        <v>365</v>
      </c>
      <c r="E304" s="29"/>
      <c r="F304" t="s">
        <v>7</v>
      </c>
      <c r="H304">
        <v>1</v>
      </c>
      <c r="K304" t="s">
        <v>328</v>
      </c>
      <c r="L304" s="3" t="s">
        <v>367</v>
      </c>
      <c r="P304">
        <v>1</v>
      </c>
      <c r="R304" s="17" t="s">
        <v>132</v>
      </c>
      <c r="U304" s="17">
        <v>1</v>
      </c>
      <c r="V304" s="17">
        <v>1</v>
      </c>
      <c r="X304" s="17">
        <v>1</v>
      </c>
      <c r="Y304" s="17">
        <v>1</v>
      </c>
      <c r="AC304" s="17">
        <v>1</v>
      </c>
    </row>
    <row r="305" spans="1:26" ht="45" x14ac:dyDescent="0.25">
      <c r="B305" s="3" t="s">
        <v>364</v>
      </c>
      <c r="C305">
        <v>113</v>
      </c>
      <c r="D305" s="9" t="s">
        <v>368</v>
      </c>
      <c r="E305" s="29"/>
      <c r="F305" t="s">
        <v>0</v>
      </c>
      <c r="H305">
        <v>1</v>
      </c>
      <c r="K305" t="s">
        <v>11</v>
      </c>
      <c r="L305" s="3" t="s">
        <v>363</v>
      </c>
      <c r="R305" s="17" t="s">
        <v>11</v>
      </c>
      <c r="T305" s="17">
        <v>1</v>
      </c>
      <c r="U305" s="17">
        <v>1</v>
      </c>
      <c r="V305" s="17">
        <v>1</v>
      </c>
      <c r="W305" s="17">
        <v>1</v>
      </c>
      <c r="X305" s="17">
        <v>1</v>
      </c>
      <c r="Y305" s="17">
        <v>1</v>
      </c>
      <c r="Z305" s="17">
        <v>1</v>
      </c>
    </row>
    <row r="306" spans="1:26" x14ac:dyDescent="0.25">
      <c r="A306" s="23"/>
    </row>
    <row r="307" spans="1:26" ht="60" x14ac:dyDescent="0.25">
      <c r="B307" s="3" t="s">
        <v>369</v>
      </c>
      <c r="C307">
        <v>1</v>
      </c>
      <c r="D307" s="1" t="s">
        <v>370</v>
      </c>
      <c r="E307" s="31" t="s">
        <v>371</v>
      </c>
      <c r="F307" t="s">
        <v>7</v>
      </c>
      <c r="I307">
        <v>1</v>
      </c>
      <c r="N307" s="3" t="s">
        <v>372</v>
      </c>
    </row>
    <row r="308" spans="1:26" ht="45" x14ac:dyDescent="0.25">
      <c r="B308" s="3" t="s">
        <v>369</v>
      </c>
      <c r="C308">
        <v>27</v>
      </c>
      <c r="D308" s="1" t="s">
        <v>373</v>
      </c>
      <c r="E308" s="31" t="s">
        <v>371</v>
      </c>
      <c r="F308"/>
      <c r="J308">
        <v>1</v>
      </c>
    </row>
    <row r="309" spans="1:26" ht="45" x14ac:dyDescent="0.25">
      <c r="B309" s="3" t="s">
        <v>369</v>
      </c>
      <c r="C309">
        <v>35</v>
      </c>
      <c r="D309" s="1" t="s">
        <v>374</v>
      </c>
      <c r="E309" s="31" t="s">
        <v>371</v>
      </c>
      <c r="F309"/>
      <c r="J309">
        <v>1</v>
      </c>
    </row>
    <row r="310" spans="1:26" ht="45" x14ac:dyDescent="0.25">
      <c r="B310" s="3" t="s">
        <v>369</v>
      </c>
      <c r="C310">
        <v>57</v>
      </c>
      <c r="D310" s="1" t="s">
        <v>375</v>
      </c>
      <c r="E310" s="31" t="s">
        <v>371</v>
      </c>
      <c r="F310"/>
      <c r="J310">
        <v>1</v>
      </c>
    </row>
    <row r="311" spans="1:26" ht="60" x14ac:dyDescent="0.25">
      <c r="B311" s="3" t="s">
        <v>369</v>
      </c>
      <c r="C311">
        <v>61</v>
      </c>
      <c r="D311" s="1" t="s">
        <v>376</v>
      </c>
      <c r="E311" s="31"/>
      <c r="F311" t="s">
        <v>14</v>
      </c>
      <c r="J311">
        <v>1</v>
      </c>
    </row>
    <row r="312" spans="1:26" ht="60" x14ac:dyDescent="0.25">
      <c r="B312" s="3" t="s">
        <v>369</v>
      </c>
      <c r="C312">
        <v>79</v>
      </c>
      <c r="D312" s="1" t="s">
        <v>377</v>
      </c>
      <c r="E312" s="31" t="s">
        <v>371</v>
      </c>
      <c r="F312" t="s">
        <v>0</v>
      </c>
      <c r="J312">
        <v>1</v>
      </c>
      <c r="R312" s="17" t="s">
        <v>11</v>
      </c>
      <c r="U312" s="17">
        <v>1</v>
      </c>
      <c r="V312" s="17">
        <v>1</v>
      </c>
      <c r="X312" s="17">
        <v>1</v>
      </c>
      <c r="Y312" s="17">
        <v>1</v>
      </c>
      <c r="Z312" s="17">
        <v>1</v>
      </c>
    </row>
    <row r="313" spans="1:26" ht="75" x14ac:dyDescent="0.25">
      <c r="B313" s="3" t="s">
        <v>369</v>
      </c>
      <c r="C313">
        <v>83</v>
      </c>
      <c r="D313" s="1" t="s">
        <v>378</v>
      </c>
      <c r="E313" s="31" t="s">
        <v>371</v>
      </c>
      <c r="F313"/>
      <c r="J313">
        <v>1</v>
      </c>
    </row>
    <row r="314" spans="1:26" ht="90" x14ac:dyDescent="0.25">
      <c r="B314" s="3" t="s">
        <v>369</v>
      </c>
      <c r="C314">
        <v>89</v>
      </c>
      <c r="D314" s="1" t="s">
        <v>379</v>
      </c>
      <c r="E314" s="31" t="s">
        <v>371</v>
      </c>
      <c r="F314"/>
      <c r="J314">
        <v>1</v>
      </c>
    </row>
    <row r="315" spans="1:26" ht="45" x14ac:dyDescent="0.25">
      <c r="B315" s="3" t="s">
        <v>369</v>
      </c>
      <c r="C315">
        <v>110</v>
      </c>
      <c r="D315" s="1" t="s">
        <v>380</v>
      </c>
      <c r="E315" s="31" t="s">
        <v>371</v>
      </c>
      <c r="F315"/>
      <c r="J315">
        <v>1</v>
      </c>
    </row>
    <row r="317" spans="1:26" ht="74.25" customHeight="1" x14ac:dyDescent="0.25">
      <c r="B317" s="3" t="s">
        <v>381</v>
      </c>
      <c r="C317">
        <v>59</v>
      </c>
      <c r="D317" s="1" t="s">
        <v>565</v>
      </c>
      <c r="E317" s="30"/>
      <c r="F317" s="23" t="s">
        <v>14</v>
      </c>
      <c r="J317">
        <v>1</v>
      </c>
      <c r="R317" s="17" t="s">
        <v>11</v>
      </c>
      <c r="U317" s="17">
        <v>1</v>
      </c>
      <c r="V317" s="17">
        <v>1</v>
      </c>
      <c r="X317" s="17">
        <v>1</v>
      </c>
      <c r="Y317" s="17">
        <v>1</v>
      </c>
      <c r="Z317" s="17">
        <v>1</v>
      </c>
    </row>
    <row r="318" spans="1:26" ht="75" x14ac:dyDescent="0.25">
      <c r="B318" s="3" t="s">
        <v>381</v>
      </c>
      <c r="C318">
        <v>110</v>
      </c>
      <c r="D318" s="1" t="s">
        <v>382</v>
      </c>
      <c r="E318" s="29"/>
      <c r="F318" t="s">
        <v>14</v>
      </c>
      <c r="J318">
        <v>1</v>
      </c>
    </row>
    <row r="319" spans="1:26" ht="60" x14ac:dyDescent="0.25">
      <c r="B319" s="3" t="s">
        <v>381</v>
      </c>
      <c r="C319">
        <v>119</v>
      </c>
      <c r="D319" s="1" t="s">
        <v>383</v>
      </c>
      <c r="E319" s="29"/>
      <c r="F319" t="s">
        <v>0</v>
      </c>
      <c r="H319">
        <v>1</v>
      </c>
      <c r="K319" t="s">
        <v>11</v>
      </c>
      <c r="L319" s="3" t="s">
        <v>384</v>
      </c>
    </row>
    <row r="320" spans="1:26" ht="60" x14ac:dyDescent="0.25">
      <c r="B320" s="3" t="s">
        <v>381</v>
      </c>
      <c r="C320">
        <v>119</v>
      </c>
      <c r="D320" s="1" t="s">
        <v>383</v>
      </c>
      <c r="E320" s="29" t="s">
        <v>18</v>
      </c>
      <c r="F320"/>
      <c r="J320">
        <v>1</v>
      </c>
    </row>
    <row r="322" spans="1:28" ht="45" x14ac:dyDescent="0.25">
      <c r="B322" s="3" t="s">
        <v>385</v>
      </c>
      <c r="C322">
        <v>59</v>
      </c>
      <c r="D322" s="1" t="s">
        <v>386</v>
      </c>
      <c r="E322" s="29"/>
      <c r="F322" t="s">
        <v>7</v>
      </c>
      <c r="J322">
        <v>1</v>
      </c>
    </row>
    <row r="323" spans="1:28" x14ac:dyDescent="0.25">
      <c r="O323" s="25"/>
      <c r="P323" s="26"/>
    </row>
    <row r="324" spans="1:28" ht="64.5" customHeight="1" x14ac:dyDescent="0.25">
      <c r="B324" s="3" t="s">
        <v>445</v>
      </c>
      <c r="C324">
        <v>1</v>
      </c>
      <c r="D324" s="1" t="s">
        <v>387</v>
      </c>
      <c r="E324" s="29"/>
      <c r="F324" t="s">
        <v>7</v>
      </c>
      <c r="H324">
        <v>1</v>
      </c>
      <c r="K324" t="s">
        <v>292</v>
      </c>
      <c r="L324" s="3" t="s">
        <v>388</v>
      </c>
      <c r="P324">
        <v>1</v>
      </c>
      <c r="R324" s="17" t="s">
        <v>292</v>
      </c>
      <c r="T324" s="17">
        <v>1</v>
      </c>
      <c r="U324" s="17">
        <v>1</v>
      </c>
      <c r="V324" s="17">
        <v>1</v>
      </c>
      <c r="X324" s="17">
        <v>1</v>
      </c>
      <c r="Y324" s="17">
        <v>1</v>
      </c>
      <c r="Z324" s="17">
        <v>1</v>
      </c>
    </row>
    <row r="325" spans="1:28" ht="72.75" customHeight="1" x14ac:dyDescent="0.25">
      <c r="B325" s="3" t="s">
        <v>445</v>
      </c>
      <c r="C325">
        <v>22</v>
      </c>
      <c r="D325" s="1" t="s">
        <v>568</v>
      </c>
      <c r="E325" s="29"/>
      <c r="F325" t="s">
        <v>6</v>
      </c>
      <c r="J325">
        <v>1</v>
      </c>
      <c r="R325" s="17" t="s">
        <v>11</v>
      </c>
      <c r="U325" s="17">
        <v>1</v>
      </c>
      <c r="V325" s="17">
        <v>1</v>
      </c>
      <c r="X325" s="17">
        <v>1</v>
      </c>
      <c r="Y325" s="17">
        <v>1</v>
      </c>
      <c r="Z325" s="17">
        <v>1</v>
      </c>
    </row>
    <row r="326" spans="1:28" ht="30" x14ac:dyDescent="0.25">
      <c r="B326" s="3" t="s">
        <v>445</v>
      </c>
      <c r="C326">
        <v>28</v>
      </c>
      <c r="D326" s="1" t="s">
        <v>389</v>
      </c>
      <c r="E326" s="29"/>
      <c r="F326" t="s">
        <v>0</v>
      </c>
      <c r="J326">
        <v>1</v>
      </c>
      <c r="R326" s="17" t="s">
        <v>11</v>
      </c>
      <c r="U326" s="17">
        <v>1</v>
      </c>
      <c r="V326" s="17">
        <v>1</v>
      </c>
      <c r="W326" s="17">
        <v>1</v>
      </c>
      <c r="X326" s="17">
        <v>1</v>
      </c>
      <c r="Y326" s="17">
        <v>1</v>
      </c>
      <c r="Z326" s="17">
        <v>1</v>
      </c>
    </row>
    <row r="328" spans="1:28" ht="60" x14ac:dyDescent="0.25">
      <c r="B328" s="3" t="s">
        <v>446</v>
      </c>
      <c r="C328">
        <v>1</v>
      </c>
      <c r="D328" s="1" t="s">
        <v>390</v>
      </c>
      <c r="E328" s="29"/>
      <c r="F328" t="s">
        <v>7</v>
      </c>
      <c r="H328">
        <v>1</v>
      </c>
      <c r="K328" t="s">
        <v>292</v>
      </c>
      <c r="L328" s="3" t="s">
        <v>391</v>
      </c>
      <c r="P328">
        <v>1</v>
      </c>
      <c r="R328" s="17" t="s">
        <v>132</v>
      </c>
      <c r="U328" s="17">
        <v>1</v>
      </c>
      <c r="V328" s="17">
        <v>1</v>
      </c>
      <c r="X328" s="17">
        <v>1</v>
      </c>
      <c r="Y328" s="17">
        <v>1</v>
      </c>
      <c r="Z328" s="17">
        <v>1</v>
      </c>
    </row>
    <row r="329" spans="1:28" ht="45" x14ac:dyDescent="0.25">
      <c r="B329" s="3" t="s">
        <v>446</v>
      </c>
      <c r="C329">
        <v>2</v>
      </c>
      <c r="D329" s="1" t="s">
        <v>392</v>
      </c>
      <c r="E329" s="29"/>
      <c r="F329" t="s">
        <v>0</v>
      </c>
      <c r="J329">
        <v>1</v>
      </c>
    </row>
    <row r="330" spans="1:28" ht="45" x14ac:dyDescent="0.25">
      <c r="B330" s="3" t="s">
        <v>446</v>
      </c>
      <c r="C330">
        <v>18</v>
      </c>
      <c r="D330" s="1" t="s">
        <v>393</v>
      </c>
      <c r="E330" s="29"/>
      <c r="F330" t="s">
        <v>4</v>
      </c>
      <c r="J330">
        <v>1</v>
      </c>
    </row>
    <row r="331" spans="1:28" ht="45" x14ac:dyDescent="0.25">
      <c r="B331" s="3" t="s">
        <v>446</v>
      </c>
      <c r="C331">
        <v>31</v>
      </c>
      <c r="D331" s="1" t="s">
        <v>394</v>
      </c>
      <c r="E331" s="29"/>
      <c r="F331" t="s">
        <v>7</v>
      </c>
      <c r="H331">
        <v>1</v>
      </c>
      <c r="K331" t="s">
        <v>132</v>
      </c>
      <c r="L331" s="3" t="s">
        <v>395</v>
      </c>
    </row>
    <row r="332" spans="1:28" ht="45" x14ac:dyDescent="0.25">
      <c r="B332" s="3" t="s">
        <v>446</v>
      </c>
      <c r="C332">
        <v>77</v>
      </c>
      <c r="D332" s="1" t="s">
        <v>396</v>
      </c>
      <c r="E332" s="29"/>
      <c r="F332" t="s">
        <v>7</v>
      </c>
      <c r="H332">
        <v>1</v>
      </c>
      <c r="K332" t="s">
        <v>132</v>
      </c>
      <c r="L332" s="3" t="s">
        <v>397</v>
      </c>
      <c r="R332" s="17" t="s">
        <v>132</v>
      </c>
      <c r="T332" s="17">
        <v>1</v>
      </c>
      <c r="U332" s="17">
        <v>1</v>
      </c>
      <c r="V332" s="17">
        <v>1</v>
      </c>
      <c r="W332" s="17">
        <v>1</v>
      </c>
      <c r="X332" s="17">
        <v>1</v>
      </c>
      <c r="Y332" s="17">
        <v>1</v>
      </c>
      <c r="Z332" s="17">
        <v>1</v>
      </c>
      <c r="AB332" s="17">
        <v>1</v>
      </c>
    </row>
    <row r="333" spans="1:28" x14ac:dyDescent="0.25">
      <c r="A333" s="23"/>
    </row>
    <row r="334" spans="1:28" ht="60" x14ac:dyDescent="0.25">
      <c r="B334" s="3" t="s">
        <v>447</v>
      </c>
      <c r="C334">
        <v>1</v>
      </c>
      <c r="D334" s="1" t="s">
        <v>398</v>
      </c>
      <c r="E334" s="29"/>
      <c r="F334" t="s">
        <v>7</v>
      </c>
      <c r="I334">
        <v>1</v>
      </c>
      <c r="K334" t="s">
        <v>292</v>
      </c>
      <c r="L334" s="3" t="s">
        <v>399</v>
      </c>
      <c r="P334">
        <v>1</v>
      </c>
      <c r="R334" s="17" t="s">
        <v>132</v>
      </c>
      <c r="U334" s="17">
        <v>1</v>
      </c>
      <c r="V334" s="17">
        <v>1</v>
      </c>
      <c r="X334" s="17">
        <v>1</v>
      </c>
      <c r="Y334" s="17">
        <v>1</v>
      </c>
      <c r="Z334" s="17">
        <v>1</v>
      </c>
    </row>
    <row r="335" spans="1:28" ht="30" x14ac:dyDescent="0.25">
      <c r="B335" s="3" t="s">
        <v>447</v>
      </c>
      <c r="C335">
        <v>96</v>
      </c>
      <c r="D335" s="1" t="s">
        <v>400</v>
      </c>
      <c r="E335" s="29"/>
      <c r="F335" t="s">
        <v>7</v>
      </c>
      <c r="J335">
        <v>1</v>
      </c>
      <c r="R335" s="17" t="s">
        <v>132</v>
      </c>
      <c r="U335" s="17">
        <v>1</v>
      </c>
      <c r="V335" s="17">
        <v>1</v>
      </c>
      <c r="W335" s="17">
        <v>1</v>
      </c>
      <c r="X335" s="17">
        <v>1</v>
      </c>
      <c r="Y335" s="17">
        <v>1</v>
      </c>
      <c r="Z335" s="17">
        <v>1</v>
      </c>
    </row>
    <row r="337" spans="2:26" ht="120" x14ac:dyDescent="0.25">
      <c r="B337" s="3" t="s">
        <v>448</v>
      </c>
      <c r="C337">
        <v>1</v>
      </c>
      <c r="D337" s="1" t="s">
        <v>401</v>
      </c>
      <c r="E337" s="29"/>
      <c r="F337" t="s">
        <v>7</v>
      </c>
      <c r="H337">
        <v>1</v>
      </c>
      <c r="N337" s="1" t="s">
        <v>402</v>
      </c>
      <c r="P337">
        <v>1</v>
      </c>
    </row>
    <row r="338" spans="2:26" ht="90" x14ac:dyDescent="0.25">
      <c r="B338" s="3" t="s">
        <v>448</v>
      </c>
      <c r="C338">
        <v>6</v>
      </c>
      <c r="D338" s="1" t="s">
        <v>403</v>
      </c>
      <c r="E338" s="29"/>
      <c r="F338" t="s">
        <v>14</v>
      </c>
      <c r="J338">
        <v>1</v>
      </c>
    </row>
    <row r="339" spans="2:26" ht="60" x14ac:dyDescent="0.25">
      <c r="B339" s="3" t="s">
        <v>448</v>
      </c>
      <c r="C339">
        <v>103</v>
      </c>
      <c r="D339" s="1" t="s">
        <v>404</v>
      </c>
      <c r="E339" s="29" t="s">
        <v>45</v>
      </c>
      <c r="F339" t="s">
        <v>0</v>
      </c>
      <c r="J339">
        <v>1</v>
      </c>
    </row>
    <row r="340" spans="2:26" ht="75" x14ac:dyDescent="0.25">
      <c r="B340" s="3" t="s">
        <v>448</v>
      </c>
      <c r="C340">
        <v>134</v>
      </c>
      <c r="D340" s="1" t="s">
        <v>405</v>
      </c>
      <c r="E340" s="29" t="s">
        <v>406</v>
      </c>
      <c r="F340" t="s">
        <v>0</v>
      </c>
      <c r="J340">
        <v>1</v>
      </c>
    </row>
    <row r="341" spans="2:26" ht="75" x14ac:dyDescent="0.25">
      <c r="B341" s="3" t="s">
        <v>448</v>
      </c>
      <c r="C341">
        <v>136</v>
      </c>
      <c r="D341" s="1" t="s">
        <v>407</v>
      </c>
      <c r="E341" s="29" t="s">
        <v>18</v>
      </c>
      <c r="F341" t="s">
        <v>6</v>
      </c>
      <c r="H341">
        <v>1</v>
      </c>
      <c r="K341" t="s">
        <v>11</v>
      </c>
      <c r="L341" s="3" t="s">
        <v>408</v>
      </c>
      <c r="M341">
        <v>1</v>
      </c>
    </row>
    <row r="342" spans="2:26" ht="45" x14ac:dyDescent="0.25">
      <c r="B342" s="3" t="s">
        <v>448</v>
      </c>
      <c r="C342">
        <v>144</v>
      </c>
      <c r="D342" s="1" t="s">
        <v>409</v>
      </c>
      <c r="E342" s="29"/>
      <c r="F342" t="s">
        <v>0</v>
      </c>
      <c r="J342">
        <v>1</v>
      </c>
    </row>
    <row r="344" spans="2:26" ht="105" x14ac:dyDescent="0.25">
      <c r="B344" s="3" t="s">
        <v>449</v>
      </c>
      <c r="C344">
        <v>51</v>
      </c>
      <c r="D344" s="9" t="s">
        <v>410</v>
      </c>
      <c r="E344" s="29"/>
      <c r="F344" t="s">
        <v>6</v>
      </c>
      <c r="J344">
        <v>1</v>
      </c>
    </row>
    <row r="345" spans="2:26" ht="30" x14ac:dyDescent="0.25">
      <c r="B345" s="3" t="s">
        <v>449</v>
      </c>
      <c r="C345">
        <v>58</v>
      </c>
      <c r="D345" s="9" t="s">
        <v>411</v>
      </c>
      <c r="E345" s="29"/>
      <c r="F345" t="s">
        <v>0</v>
      </c>
      <c r="J345">
        <v>1</v>
      </c>
    </row>
    <row r="347" spans="2:26" ht="60" x14ac:dyDescent="0.25">
      <c r="B347" s="3" t="s">
        <v>450</v>
      </c>
      <c r="C347">
        <v>3</v>
      </c>
      <c r="D347" s="9" t="s">
        <v>412</v>
      </c>
      <c r="E347" s="29"/>
      <c r="F347" t="s">
        <v>0</v>
      </c>
      <c r="H347">
        <v>1</v>
      </c>
      <c r="K347" t="s">
        <v>77</v>
      </c>
      <c r="L347" s="3" t="s">
        <v>413</v>
      </c>
      <c r="M347">
        <v>1</v>
      </c>
    </row>
    <row r="348" spans="2:26" ht="45" x14ac:dyDescent="0.25">
      <c r="B348" s="3" t="s">
        <v>450</v>
      </c>
      <c r="C348">
        <v>4</v>
      </c>
      <c r="D348" s="9" t="s">
        <v>414</v>
      </c>
      <c r="E348" s="29"/>
      <c r="F348" t="s">
        <v>0</v>
      </c>
      <c r="H348">
        <v>1</v>
      </c>
      <c r="L348" s="3" t="s">
        <v>415</v>
      </c>
      <c r="M348">
        <v>1</v>
      </c>
    </row>
    <row r="349" spans="2:26" ht="60" x14ac:dyDescent="0.25">
      <c r="B349" s="3" t="s">
        <v>450</v>
      </c>
      <c r="C349">
        <v>69</v>
      </c>
      <c r="D349" s="9" t="s">
        <v>416</v>
      </c>
      <c r="E349" s="29"/>
      <c r="F349" t="s">
        <v>6</v>
      </c>
      <c r="H349">
        <v>1</v>
      </c>
      <c r="K349" t="s">
        <v>77</v>
      </c>
      <c r="L349" s="3" t="s">
        <v>417</v>
      </c>
    </row>
    <row r="350" spans="2:26" ht="90" x14ac:dyDescent="0.25">
      <c r="B350" s="3" t="s">
        <v>450</v>
      </c>
      <c r="C350">
        <v>73</v>
      </c>
      <c r="D350" s="9" t="s">
        <v>418</v>
      </c>
      <c r="E350" s="29"/>
      <c r="F350" t="s">
        <v>7</v>
      </c>
      <c r="H350">
        <v>1</v>
      </c>
      <c r="N350" s="3" t="s">
        <v>419</v>
      </c>
      <c r="R350" s="17" t="s">
        <v>132</v>
      </c>
      <c r="U350" s="17">
        <v>1</v>
      </c>
      <c r="V350" s="17">
        <v>1</v>
      </c>
      <c r="X350" s="17">
        <v>1</v>
      </c>
      <c r="Y350" s="17">
        <v>1</v>
      </c>
      <c r="Z350" s="17">
        <v>1</v>
      </c>
    </row>
    <row r="351" spans="2:26" ht="45" x14ac:dyDescent="0.25">
      <c r="B351" s="3" t="s">
        <v>450</v>
      </c>
      <c r="C351">
        <v>95</v>
      </c>
      <c r="D351" s="9" t="s">
        <v>420</v>
      </c>
      <c r="E351" s="29"/>
      <c r="F351" t="s">
        <v>0</v>
      </c>
      <c r="H351">
        <v>1</v>
      </c>
      <c r="K351" t="s">
        <v>77</v>
      </c>
      <c r="L351" s="3" t="s">
        <v>415</v>
      </c>
    </row>
    <row r="352" spans="2:26" ht="75" x14ac:dyDescent="0.25">
      <c r="B352" s="3" t="s">
        <v>450</v>
      </c>
      <c r="C352">
        <v>101</v>
      </c>
      <c r="D352" s="9" t="s">
        <v>421</v>
      </c>
      <c r="E352" s="29"/>
      <c r="F352" t="s">
        <v>0</v>
      </c>
      <c r="J352">
        <v>1</v>
      </c>
      <c r="R352" s="17" t="s">
        <v>11</v>
      </c>
      <c r="U352" s="17">
        <v>1</v>
      </c>
      <c r="V352" s="17">
        <v>1</v>
      </c>
      <c r="W352" s="17">
        <v>1</v>
      </c>
      <c r="X352" s="17">
        <v>1</v>
      </c>
      <c r="Y352" s="17">
        <v>1</v>
      </c>
      <c r="Z352" s="17">
        <v>1</v>
      </c>
    </row>
    <row r="353" spans="2:29" ht="60" x14ac:dyDescent="0.25">
      <c r="B353" s="3" t="s">
        <v>450</v>
      </c>
      <c r="C353">
        <v>106</v>
      </c>
      <c r="D353" s="9" t="s">
        <v>422</v>
      </c>
      <c r="E353" s="29"/>
      <c r="F353" t="s">
        <v>6</v>
      </c>
      <c r="J353">
        <v>1</v>
      </c>
    </row>
    <row r="355" spans="2:29" ht="45" x14ac:dyDescent="0.25">
      <c r="B355" s="3" t="s">
        <v>451</v>
      </c>
      <c r="C355">
        <v>9</v>
      </c>
      <c r="D355" s="1" t="s">
        <v>423</v>
      </c>
      <c r="E355" s="29"/>
      <c r="F355" t="s">
        <v>0</v>
      </c>
      <c r="H355">
        <v>1</v>
      </c>
      <c r="K355" t="s">
        <v>11</v>
      </c>
      <c r="L355" s="3" t="s">
        <v>424</v>
      </c>
      <c r="P355">
        <v>1</v>
      </c>
    </row>
    <row r="356" spans="2:29" ht="45" x14ac:dyDescent="0.25">
      <c r="B356" s="3" t="s">
        <v>451</v>
      </c>
      <c r="C356">
        <v>58</v>
      </c>
      <c r="D356" s="1" t="s">
        <v>425</v>
      </c>
      <c r="E356" s="29"/>
      <c r="F356" t="s">
        <v>14</v>
      </c>
      <c r="J356">
        <v>1</v>
      </c>
    </row>
    <row r="357" spans="2:29" ht="30" x14ac:dyDescent="0.25">
      <c r="B357" s="3" t="s">
        <v>451</v>
      </c>
      <c r="C357">
        <v>154</v>
      </c>
      <c r="D357" s="1" t="s">
        <v>426</v>
      </c>
      <c r="E357" s="29"/>
      <c r="F357" t="s">
        <v>0</v>
      </c>
      <c r="J357">
        <v>1</v>
      </c>
      <c r="R357" s="17" t="s">
        <v>11</v>
      </c>
      <c r="U357" s="17">
        <v>1</v>
      </c>
      <c r="V357" s="17">
        <v>1</v>
      </c>
      <c r="W357" s="17">
        <v>1</v>
      </c>
      <c r="X357" s="17">
        <v>1</v>
      </c>
      <c r="Y357" s="17">
        <v>1</v>
      </c>
      <c r="Z357" s="17">
        <v>1</v>
      </c>
    </row>
    <row r="358" spans="2:29" ht="75" x14ac:dyDescent="0.25">
      <c r="B358" s="3" t="s">
        <v>451</v>
      </c>
      <c r="C358">
        <v>158</v>
      </c>
      <c r="D358" s="1" t="s">
        <v>427</v>
      </c>
      <c r="E358" s="29"/>
      <c r="F358" t="s">
        <v>0</v>
      </c>
      <c r="H358">
        <v>1</v>
      </c>
      <c r="K358" t="s">
        <v>11</v>
      </c>
      <c r="L358" s="3" t="s">
        <v>428</v>
      </c>
    </row>
    <row r="359" spans="2:29" ht="45" x14ac:dyDescent="0.25">
      <c r="B359" s="3" t="s">
        <v>451</v>
      </c>
      <c r="C359">
        <v>177</v>
      </c>
      <c r="D359" s="1" t="s">
        <v>429</v>
      </c>
      <c r="E359" s="29"/>
      <c r="F359" t="s">
        <v>0</v>
      </c>
      <c r="J359">
        <v>1</v>
      </c>
    </row>
    <row r="360" spans="2:29" ht="60" x14ac:dyDescent="0.25">
      <c r="B360" s="3" t="s">
        <v>451</v>
      </c>
      <c r="C360">
        <v>180</v>
      </c>
      <c r="D360" s="1" t="s">
        <v>430</v>
      </c>
      <c r="E360" s="29"/>
      <c r="F360" t="s">
        <v>0</v>
      </c>
      <c r="J360">
        <v>1</v>
      </c>
      <c r="R360" s="17" t="s">
        <v>11</v>
      </c>
      <c r="U360" s="17">
        <v>1</v>
      </c>
      <c r="V360" s="17">
        <v>1</v>
      </c>
      <c r="X360" s="17">
        <v>1</v>
      </c>
      <c r="Y360" s="17">
        <v>1</v>
      </c>
      <c r="Z360" s="17">
        <v>1</v>
      </c>
    </row>
    <row r="361" spans="2:29" ht="30" x14ac:dyDescent="0.25">
      <c r="B361" s="3" t="s">
        <v>451</v>
      </c>
      <c r="C361">
        <v>196</v>
      </c>
      <c r="D361" s="1" t="s">
        <v>431</v>
      </c>
      <c r="E361" s="29"/>
      <c r="F361" t="s">
        <v>0</v>
      </c>
      <c r="J361">
        <v>1</v>
      </c>
    </row>
    <row r="363" spans="2:29" ht="60" x14ac:dyDescent="0.25">
      <c r="B363" s="3" t="s">
        <v>452</v>
      </c>
      <c r="C363">
        <v>22</v>
      </c>
      <c r="D363" s="1" t="s">
        <v>432</v>
      </c>
      <c r="E363" s="29"/>
      <c r="F363" t="s">
        <v>6</v>
      </c>
      <c r="J363">
        <v>1</v>
      </c>
    </row>
    <row r="365" spans="2:29" ht="60" x14ac:dyDescent="0.25">
      <c r="B365" s="3" t="s">
        <v>433</v>
      </c>
      <c r="C365">
        <v>1</v>
      </c>
      <c r="D365" s="1" t="s">
        <v>434</v>
      </c>
      <c r="E365" s="29"/>
      <c r="F365" t="s">
        <v>7</v>
      </c>
      <c r="H365">
        <v>1</v>
      </c>
      <c r="N365" s="3" t="s">
        <v>435</v>
      </c>
      <c r="P365">
        <v>1</v>
      </c>
      <c r="R365" s="17" t="s">
        <v>132</v>
      </c>
      <c r="U365" s="17">
        <v>1</v>
      </c>
      <c r="V365" s="17">
        <v>1</v>
      </c>
      <c r="W365" s="17">
        <v>1</v>
      </c>
      <c r="X365" s="17">
        <v>1</v>
      </c>
      <c r="Y365" s="17">
        <v>1</v>
      </c>
      <c r="Z365" s="17">
        <v>1</v>
      </c>
      <c r="AC365" s="17">
        <v>1</v>
      </c>
    </row>
    <row r="366" spans="2:29" ht="45" x14ac:dyDescent="0.25">
      <c r="B366" s="3" t="s">
        <v>433</v>
      </c>
      <c r="C366">
        <v>169</v>
      </c>
      <c r="D366" s="1" t="s">
        <v>436</v>
      </c>
      <c r="E366" s="29" t="s">
        <v>52</v>
      </c>
      <c r="F366" t="s">
        <v>0</v>
      </c>
      <c r="J366">
        <v>1</v>
      </c>
    </row>
    <row r="367" spans="2:29" ht="45" x14ac:dyDescent="0.25">
      <c r="B367" s="3" t="s">
        <v>433</v>
      </c>
      <c r="C367">
        <v>169</v>
      </c>
      <c r="D367" s="1" t="s">
        <v>436</v>
      </c>
      <c r="E367" s="29" t="s">
        <v>18</v>
      </c>
      <c r="F367" t="s">
        <v>0</v>
      </c>
      <c r="J367">
        <v>1</v>
      </c>
    </row>
    <row r="369" spans="2:26" ht="105" x14ac:dyDescent="0.25">
      <c r="B369" s="3" t="s">
        <v>453</v>
      </c>
      <c r="C369">
        <v>1</v>
      </c>
      <c r="D369" s="1" t="s">
        <v>437</v>
      </c>
      <c r="E369" s="29"/>
      <c r="F369" t="s">
        <v>7</v>
      </c>
      <c r="H369">
        <v>1</v>
      </c>
      <c r="N369" s="1" t="s">
        <v>438</v>
      </c>
      <c r="P369">
        <v>1</v>
      </c>
      <c r="R369" s="17" t="s">
        <v>132</v>
      </c>
      <c r="V369" s="17">
        <v>1</v>
      </c>
      <c r="W369" s="17">
        <v>1</v>
      </c>
      <c r="X369" s="17">
        <v>1</v>
      </c>
      <c r="Y369" s="17">
        <v>1</v>
      </c>
      <c r="Z369" s="17">
        <v>1</v>
      </c>
    </row>
    <row r="370" spans="2:26" ht="45" x14ac:dyDescent="0.25">
      <c r="B370" s="3" t="s">
        <v>453</v>
      </c>
      <c r="C370">
        <v>87</v>
      </c>
      <c r="D370" s="1" t="s">
        <v>439</v>
      </c>
      <c r="E370" s="29" t="s">
        <v>18</v>
      </c>
      <c r="F370"/>
      <c r="J370">
        <v>1</v>
      </c>
    </row>
  </sheetData>
  <autoFilter ref="F1:F370"/>
  <mergeCells count="5">
    <mergeCell ref="G1:J1"/>
    <mergeCell ref="U1:W1"/>
    <mergeCell ref="X1:Z1"/>
    <mergeCell ref="AA1:AF1"/>
    <mergeCell ref="AG1:AI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85" zoomScaleNormal="85" workbookViewId="0"/>
  </sheetViews>
  <sheetFormatPr baseColWidth="10" defaultRowHeight="15" x14ac:dyDescent="0.25"/>
  <cols>
    <col min="4" max="4" width="22" customWidth="1"/>
    <col min="6" max="6" width="81" customWidth="1"/>
    <col min="7" max="7" width="26.7109375" customWidth="1"/>
    <col min="8" max="8" width="28" customWidth="1"/>
    <col min="9" max="9" width="15.85546875" customWidth="1"/>
    <col min="10" max="10" width="26.5703125" customWidth="1"/>
  </cols>
  <sheetData>
    <row r="1" spans="1:14" s="23" customFormat="1" x14ac:dyDescent="0.25">
      <c r="A1" s="48" t="s">
        <v>886</v>
      </c>
    </row>
    <row r="2" spans="1:14" s="64" customFormat="1" ht="90" x14ac:dyDescent="0.25">
      <c r="B2" s="73" t="s">
        <v>788</v>
      </c>
      <c r="C2" s="73" t="s">
        <v>789</v>
      </c>
      <c r="D2" s="64" t="s">
        <v>456</v>
      </c>
      <c r="E2" s="64" t="s">
        <v>850</v>
      </c>
      <c r="F2" s="77" t="s">
        <v>455</v>
      </c>
      <c r="G2" s="73" t="s">
        <v>668</v>
      </c>
      <c r="H2" s="73" t="s">
        <v>851</v>
      </c>
      <c r="I2" s="73" t="s">
        <v>852</v>
      </c>
      <c r="J2" s="73" t="s">
        <v>853</v>
      </c>
      <c r="K2" s="73"/>
      <c r="L2" s="73"/>
      <c r="M2" s="73"/>
      <c r="N2" s="73"/>
    </row>
    <row r="3" spans="1:14" s="24" customFormat="1" ht="33" customHeight="1" x14ac:dyDescent="0.25">
      <c r="C3" s="24" t="s">
        <v>877</v>
      </c>
      <c r="D3" s="24" t="s">
        <v>822</v>
      </c>
      <c r="E3" s="24">
        <v>108</v>
      </c>
      <c r="F3" s="71" t="s">
        <v>823</v>
      </c>
      <c r="G3" s="24" t="s">
        <v>824</v>
      </c>
      <c r="H3" s="24" t="s">
        <v>854</v>
      </c>
      <c r="I3" s="24" t="s">
        <v>855</v>
      </c>
      <c r="J3" s="24" t="s">
        <v>825</v>
      </c>
    </row>
    <row r="4" spans="1:14" s="24" customFormat="1" ht="33" customHeight="1" x14ac:dyDescent="0.25">
      <c r="C4" s="24" t="s">
        <v>619</v>
      </c>
      <c r="D4" s="24" t="s">
        <v>827</v>
      </c>
      <c r="E4" s="24">
        <v>1</v>
      </c>
      <c r="F4" s="71" t="s">
        <v>828</v>
      </c>
      <c r="G4" s="24" t="s">
        <v>829</v>
      </c>
      <c r="H4" s="24" t="s">
        <v>856</v>
      </c>
      <c r="I4" s="24" t="s">
        <v>857</v>
      </c>
      <c r="J4" s="24" t="s">
        <v>830</v>
      </c>
    </row>
    <row r="5" spans="1:14" s="24" customFormat="1" ht="45" customHeight="1" x14ac:dyDescent="0.25">
      <c r="A5" s="24" t="s">
        <v>880</v>
      </c>
      <c r="B5" s="24" t="s">
        <v>876</v>
      </c>
      <c r="D5" s="24" t="s">
        <v>832</v>
      </c>
      <c r="E5" s="24">
        <v>82</v>
      </c>
      <c r="F5" s="71" t="s">
        <v>875</v>
      </c>
      <c r="G5" s="24" t="s">
        <v>874</v>
      </c>
      <c r="H5" s="24" t="s">
        <v>858</v>
      </c>
      <c r="I5" s="24" t="s">
        <v>855</v>
      </c>
      <c r="J5" s="24" t="s">
        <v>873</v>
      </c>
    </row>
    <row r="6" spans="1:14" s="24" customFormat="1" ht="33" customHeight="1" x14ac:dyDescent="0.25">
      <c r="B6" s="24" t="s">
        <v>52</v>
      </c>
      <c r="D6" s="24" t="s">
        <v>832</v>
      </c>
      <c r="E6" s="24">
        <v>6</v>
      </c>
      <c r="F6" s="71" t="s">
        <v>579</v>
      </c>
      <c r="G6" s="24" t="s">
        <v>872</v>
      </c>
      <c r="H6" s="24" t="s">
        <v>858</v>
      </c>
      <c r="I6" s="24" t="s">
        <v>855</v>
      </c>
      <c r="J6" s="24" t="s">
        <v>826</v>
      </c>
    </row>
    <row r="7" spans="1:14" s="24" customFormat="1" ht="33" customHeight="1" x14ac:dyDescent="0.25">
      <c r="B7" s="24" t="s">
        <v>52</v>
      </c>
      <c r="D7" s="24" t="s">
        <v>832</v>
      </c>
      <c r="E7" s="24">
        <v>1</v>
      </c>
      <c r="F7" s="71" t="s">
        <v>871</v>
      </c>
      <c r="G7" s="24" t="s">
        <v>870</v>
      </c>
      <c r="H7" s="24" t="s">
        <v>858</v>
      </c>
      <c r="I7" s="24" t="s">
        <v>855</v>
      </c>
      <c r="J7" s="24" t="s">
        <v>869</v>
      </c>
    </row>
    <row r="8" spans="1:14" s="24" customFormat="1" ht="33" customHeight="1" x14ac:dyDescent="0.25">
      <c r="B8" s="24" t="s">
        <v>19</v>
      </c>
      <c r="D8" s="24" t="s">
        <v>832</v>
      </c>
      <c r="E8" s="24">
        <v>280</v>
      </c>
      <c r="F8" s="71" t="s">
        <v>591</v>
      </c>
      <c r="G8" s="24" t="s">
        <v>868</v>
      </c>
      <c r="H8" s="24" t="s">
        <v>859</v>
      </c>
      <c r="I8" s="24" t="s">
        <v>855</v>
      </c>
      <c r="J8" s="24" t="s">
        <v>867</v>
      </c>
    </row>
    <row r="9" spans="1:14" s="24" customFormat="1" ht="33" customHeight="1" x14ac:dyDescent="0.25">
      <c r="B9" s="24" t="s">
        <v>52</v>
      </c>
      <c r="D9" s="24" t="s">
        <v>832</v>
      </c>
      <c r="E9" s="24">
        <v>307</v>
      </c>
      <c r="F9" s="71" t="s">
        <v>833</v>
      </c>
      <c r="G9" s="24" t="s">
        <v>834</v>
      </c>
      <c r="H9" s="24" t="s">
        <v>858</v>
      </c>
      <c r="I9" s="24" t="s">
        <v>855</v>
      </c>
      <c r="J9" s="24" t="s">
        <v>835</v>
      </c>
    </row>
    <row r="10" spans="1:14" s="24" customFormat="1" ht="33" customHeight="1" x14ac:dyDescent="0.25">
      <c r="B10" s="24" t="s">
        <v>19</v>
      </c>
      <c r="C10" s="24" t="s">
        <v>622</v>
      </c>
      <c r="D10" s="24" t="s">
        <v>832</v>
      </c>
      <c r="E10" s="24">
        <v>259</v>
      </c>
      <c r="F10" s="71" t="s">
        <v>674</v>
      </c>
      <c r="G10" s="24" t="s">
        <v>836</v>
      </c>
      <c r="H10" s="24" t="s">
        <v>859</v>
      </c>
      <c r="I10" s="24" t="s">
        <v>860</v>
      </c>
      <c r="J10" s="24" t="s">
        <v>835</v>
      </c>
    </row>
    <row r="11" spans="1:14" s="24" customFormat="1" ht="54" customHeight="1" x14ac:dyDescent="0.25">
      <c r="C11" s="24" t="s">
        <v>619</v>
      </c>
      <c r="D11" s="24" t="s">
        <v>837</v>
      </c>
      <c r="E11" s="24">
        <v>61</v>
      </c>
      <c r="F11" s="71" t="s">
        <v>838</v>
      </c>
      <c r="G11" s="24" t="s">
        <v>839</v>
      </c>
      <c r="H11" s="24" t="s">
        <v>861</v>
      </c>
      <c r="I11" s="24" t="s">
        <v>857</v>
      </c>
      <c r="J11" s="24" t="s">
        <v>840</v>
      </c>
    </row>
    <row r="12" spans="1:14" s="24" customFormat="1" ht="33" customHeight="1" x14ac:dyDescent="0.25">
      <c r="C12" s="24" t="s">
        <v>622</v>
      </c>
      <c r="D12" s="24" t="s">
        <v>841</v>
      </c>
      <c r="E12" s="24">
        <v>267</v>
      </c>
      <c r="F12" s="71" t="s">
        <v>866</v>
      </c>
      <c r="G12" s="24" t="s">
        <v>865</v>
      </c>
      <c r="H12" s="24" t="s">
        <v>864</v>
      </c>
      <c r="I12" s="24" t="s">
        <v>855</v>
      </c>
      <c r="J12" s="24" t="s">
        <v>842</v>
      </c>
    </row>
    <row r="13" spans="1:14" s="24" customFormat="1" ht="33" customHeight="1" x14ac:dyDescent="0.25">
      <c r="B13" s="24" t="s">
        <v>61</v>
      </c>
      <c r="D13" s="24" t="s">
        <v>843</v>
      </c>
      <c r="E13" s="24">
        <v>15</v>
      </c>
      <c r="F13" s="71" t="s">
        <v>844</v>
      </c>
      <c r="G13" s="24" t="s">
        <v>845</v>
      </c>
      <c r="H13" s="24" t="s">
        <v>862</v>
      </c>
      <c r="I13" s="24" t="s">
        <v>855</v>
      </c>
      <c r="J13" s="24" t="s">
        <v>846</v>
      </c>
    </row>
    <row r="14" spans="1:14" s="24" customFormat="1" ht="33" customHeight="1" x14ac:dyDescent="0.25">
      <c r="C14" s="24" t="s">
        <v>622</v>
      </c>
      <c r="D14" s="24" t="s">
        <v>847</v>
      </c>
      <c r="E14" s="24">
        <v>5</v>
      </c>
      <c r="F14" s="71" t="s">
        <v>848</v>
      </c>
      <c r="G14" s="24" t="s">
        <v>849</v>
      </c>
      <c r="H14" s="24" t="s">
        <v>863</v>
      </c>
      <c r="I14" s="24" t="s">
        <v>855</v>
      </c>
      <c r="J14" s="24" t="s">
        <v>831</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zoomScale="90" zoomScaleNormal="90" workbookViewId="0">
      <selection activeCell="A2" sqref="A2"/>
    </sheetView>
  </sheetViews>
  <sheetFormatPr baseColWidth="10" defaultRowHeight="15" x14ac:dyDescent="0.25"/>
  <cols>
    <col min="2" max="2" width="17.42578125" customWidth="1"/>
    <col min="3" max="3" width="16.7109375" customWidth="1"/>
    <col min="4" max="4" width="18.42578125" customWidth="1"/>
    <col min="6" max="6" width="58.7109375" style="1" customWidth="1"/>
    <col min="7" max="7" width="47.7109375" customWidth="1"/>
    <col min="8" max="8" width="24.28515625" customWidth="1"/>
    <col min="9" max="9" width="14.7109375" customWidth="1"/>
    <col min="10" max="10" width="16.7109375" customWidth="1"/>
  </cols>
  <sheetData>
    <row r="1" spans="1:14" s="61" customFormat="1" ht="70.5" customHeight="1" x14ac:dyDescent="0.25">
      <c r="A1" s="64" t="s">
        <v>889</v>
      </c>
      <c r="B1" s="73" t="s">
        <v>788</v>
      </c>
      <c r="C1" s="73" t="s">
        <v>789</v>
      </c>
      <c r="D1" s="64" t="s">
        <v>456</v>
      </c>
      <c r="E1" s="64" t="s">
        <v>850</v>
      </c>
      <c r="F1" s="77" t="s">
        <v>455</v>
      </c>
      <c r="G1" s="73" t="s">
        <v>668</v>
      </c>
      <c r="H1" s="73" t="s">
        <v>851</v>
      </c>
      <c r="I1" s="73" t="s">
        <v>852</v>
      </c>
      <c r="J1" s="73" t="s">
        <v>853</v>
      </c>
      <c r="K1" s="73"/>
      <c r="L1" s="73"/>
      <c r="M1" s="73"/>
      <c r="N1" s="78"/>
    </row>
    <row r="2" spans="1:14" ht="60" x14ac:dyDescent="0.25">
      <c r="A2" s="1" t="s">
        <v>888</v>
      </c>
      <c r="B2" t="s">
        <v>876</v>
      </c>
      <c r="D2" t="s">
        <v>832</v>
      </c>
      <c r="E2">
        <v>82</v>
      </c>
      <c r="F2" s="1" t="s">
        <v>875</v>
      </c>
      <c r="G2" t="s">
        <v>874</v>
      </c>
      <c r="H2" t="s">
        <v>858</v>
      </c>
      <c r="I2" t="s">
        <v>855</v>
      </c>
      <c r="J2" t="s">
        <v>873</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zoomScale="90" zoomScaleNormal="90" workbookViewId="0"/>
  </sheetViews>
  <sheetFormatPr baseColWidth="10" defaultRowHeight="15" x14ac:dyDescent="0.25"/>
  <cols>
    <col min="1" max="1" width="38.7109375" style="1" customWidth="1"/>
    <col min="2" max="2" width="8" customWidth="1"/>
    <col min="3" max="3" width="9.28515625" customWidth="1"/>
    <col min="4" max="4" width="8" style="39" customWidth="1"/>
    <col min="5" max="5" width="69.42578125" style="1" customWidth="1"/>
    <col min="6" max="6" width="30.28515625" style="1" customWidth="1"/>
    <col min="7" max="7" width="10.7109375" style="1" customWidth="1"/>
    <col min="8" max="8" width="10.28515625" style="1" customWidth="1"/>
    <col min="9" max="9" width="55.5703125" style="1" customWidth="1"/>
  </cols>
  <sheetData>
    <row r="1" spans="1:12" ht="60" x14ac:dyDescent="0.25">
      <c r="A1" s="19" t="s">
        <v>891</v>
      </c>
      <c r="B1" s="18"/>
    </row>
    <row r="2" spans="1:12" ht="60" x14ac:dyDescent="0.25">
      <c r="A2" s="19" t="s">
        <v>748</v>
      </c>
      <c r="B2" s="18" t="s">
        <v>456</v>
      </c>
      <c r="C2" s="18" t="s">
        <v>458</v>
      </c>
      <c r="D2" s="40"/>
      <c r="E2" s="19" t="s">
        <v>455</v>
      </c>
      <c r="F2" s="19" t="s">
        <v>668</v>
      </c>
      <c r="G2" s="19" t="s">
        <v>761</v>
      </c>
      <c r="H2" s="19" t="s">
        <v>762</v>
      </c>
      <c r="I2" s="19" t="s">
        <v>457</v>
      </c>
      <c r="J2" s="19" t="s">
        <v>588</v>
      </c>
      <c r="K2" s="19" t="s">
        <v>777</v>
      </c>
      <c r="L2" s="19" t="s">
        <v>776</v>
      </c>
    </row>
    <row r="3" spans="1:12" ht="30" x14ac:dyDescent="0.25">
      <c r="A3" s="1" t="s">
        <v>749</v>
      </c>
      <c r="B3" t="s">
        <v>29</v>
      </c>
      <c r="C3" t="s">
        <v>11</v>
      </c>
      <c r="D3" s="39">
        <v>32</v>
      </c>
      <c r="E3" s="1" t="s">
        <v>669</v>
      </c>
      <c r="F3" s="1" t="s">
        <v>467</v>
      </c>
      <c r="H3" s="1" t="s">
        <v>14</v>
      </c>
      <c r="I3" s="1" t="s">
        <v>704</v>
      </c>
    </row>
    <row r="4" spans="1:12" ht="30" x14ac:dyDescent="0.25">
      <c r="A4" s="1" t="s">
        <v>749</v>
      </c>
      <c r="B4" t="s">
        <v>29</v>
      </c>
      <c r="C4" t="s">
        <v>11</v>
      </c>
      <c r="D4" s="39">
        <v>32</v>
      </c>
      <c r="E4" s="1" t="s">
        <v>669</v>
      </c>
      <c r="F4" s="1" t="s">
        <v>468</v>
      </c>
      <c r="H4" s="1" t="s">
        <v>14</v>
      </c>
      <c r="I4" s="1" t="s">
        <v>704</v>
      </c>
    </row>
    <row r="5" spans="1:12" ht="30" x14ac:dyDescent="0.25">
      <c r="A5" s="1" t="s">
        <v>749</v>
      </c>
      <c r="B5" t="s">
        <v>46</v>
      </c>
      <c r="C5" t="s">
        <v>16</v>
      </c>
      <c r="D5" s="39">
        <v>84</v>
      </c>
      <c r="E5" s="1" t="s">
        <v>703</v>
      </c>
      <c r="F5" s="1" t="s">
        <v>476</v>
      </c>
      <c r="H5" s="1" t="s">
        <v>0</v>
      </c>
      <c r="I5" s="1" t="s">
        <v>705</v>
      </c>
    </row>
    <row r="6" spans="1:12" ht="45" x14ac:dyDescent="0.25">
      <c r="A6" s="1" t="s">
        <v>750</v>
      </c>
      <c r="B6" t="s">
        <v>326</v>
      </c>
      <c r="C6" t="s">
        <v>16</v>
      </c>
      <c r="D6" s="39">
        <v>207</v>
      </c>
      <c r="E6" s="1" t="s">
        <v>701</v>
      </c>
      <c r="F6" s="1" t="s">
        <v>488</v>
      </c>
      <c r="H6" s="1" t="s">
        <v>14</v>
      </c>
      <c r="I6" s="1" t="s">
        <v>707</v>
      </c>
      <c r="K6">
        <v>1</v>
      </c>
    </row>
    <row r="7" spans="1:12" ht="45" x14ac:dyDescent="0.25">
      <c r="A7" s="1" t="s">
        <v>749</v>
      </c>
      <c r="B7" t="s">
        <v>326</v>
      </c>
      <c r="C7" t="s">
        <v>16</v>
      </c>
      <c r="D7" s="39">
        <v>153</v>
      </c>
      <c r="E7" s="1" t="s">
        <v>700</v>
      </c>
      <c r="F7" s="1" t="s">
        <v>489</v>
      </c>
      <c r="H7" s="1" t="s">
        <v>0</v>
      </c>
      <c r="I7" s="1" t="s">
        <v>709</v>
      </c>
    </row>
    <row r="8" spans="1:12" ht="30" x14ac:dyDescent="0.25">
      <c r="A8" s="1" t="s">
        <v>749</v>
      </c>
      <c r="B8" t="s">
        <v>451</v>
      </c>
      <c r="C8" t="s">
        <v>16</v>
      </c>
      <c r="D8" s="39">
        <v>169</v>
      </c>
      <c r="E8" s="1" t="s">
        <v>696</v>
      </c>
      <c r="F8" s="1" t="s">
        <v>494</v>
      </c>
      <c r="H8" s="1" t="s">
        <v>0</v>
      </c>
      <c r="I8" s="1" t="s">
        <v>709</v>
      </c>
    </row>
    <row r="9" spans="1:12" ht="45" x14ac:dyDescent="0.25">
      <c r="A9" s="1" t="s">
        <v>751</v>
      </c>
      <c r="B9" t="s">
        <v>109</v>
      </c>
      <c r="C9" t="s">
        <v>132</v>
      </c>
      <c r="D9" s="39">
        <v>52</v>
      </c>
      <c r="E9" s="1" t="s">
        <v>692</v>
      </c>
      <c r="F9" s="1" t="s">
        <v>505</v>
      </c>
      <c r="G9" s="1" t="s">
        <v>109</v>
      </c>
      <c r="H9" s="1" t="s">
        <v>7</v>
      </c>
      <c r="I9" s="1" t="s">
        <v>717</v>
      </c>
    </row>
    <row r="10" spans="1:12" ht="30" x14ac:dyDescent="0.25">
      <c r="A10" s="1" t="s">
        <v>751</v>
      </c>
      <c r="B10" t="s">
        <v>109</v>
      </c>
      <c r="C10" t="s">
        <v>132</v>
      </c>
      <c r="D10" s="39">
        <v>251</v>
      </c>
      <c r="E10" s="1" t="s">
        <v>693</v>
      </c>
      <c r="F10" s="1" t="s">
        <v>506</v>
      </c>
      <c r="G10" s="1" t="s">
        <v>109</v>
      </c>
      <c r="I10" s="1" t="s">
        <v>718</v>
      </c>
    </row>
    <row r="11" spans="1:12" ht="45" x14ac:dyDescent="0.25">
      <c r="A11" s="1" t="s">
        <v>751</v>
      </c>
      <c r="B11" t="s">
        <v>109</v>
      </c>
      <c r="C11" t="s">
        <v>132</v>
      </c>
      <c r="D11" s="39">
        <v>52</v>
      </c>
      <c r="E11" s="1" t="s">
        <v>692</v>
      </c>
      <c r="F11" s="1" t="s">
        <v>508</v>
      </c>
      <c r="G11" s="1" t="s">
        <v>109</v>
      </c>
      <c r="H11" s="1" t="s">
        <v>7</v>
      </c>
      <c r="I11" s="1" t="s">
        <v>717</v>
      </c>
    </row>
    <row r="12" spans="1:12" ht="30" x14ac:dyDescent="0.25">
      <c r="A12" s="1" t="s">
        <v>752</v>
      </c>
      <c r="B12" t="s">
        <v>109</v>
      </c>
      <c r="C12" t="s">
        <v>11</v>
      </c>
      <c r="D12" s="39">
        <v>180</v>
      </c>
      <c r="E12" s="1" t="s">
        <v>691</v>
      </c>
      <c r="F12" s="1" t="s">
        <v>510</v>
      </c>
      <c r="G12" s="1" t="s">
        <v>721</v>
      </c>
      <c r="H12" s="1" t="s">
        <v>0</v>
      </c>
      <c r="I12" s="1" t="s">
        <v>720</v>
      </c>
    </row>
    <row r="13" spans="1:12" ht="45" x14ac:dyDescent="0.25">
      <c r="A13" s="1" t="s">
        <v>752</v>
      </c>
      <c r="B13" t="s">
        <v>109</v>
      </c>
      <c r="C13" t="s">
        <v>11</v>
      </c>
      <c r="D13" s="39">
        <v>118</v>
      </c>
      <c r="E13" s="1" t="s">
        <v>690</v>
      </c>
      <c r="F13" s="1" t="s">
        <v>511</v>
      </c>
      <c r="G13" s="1" t="s">
        <v>723</v>
      </c>
      <c r="I13" s="1" t="s">
        <v>722</v>
      </c>
      <c r="K13">
        <v>1</v>
      </c>
      <c r="L13">
        <v>1</v>
      </c>
    </row>
    <row r="14" spans="1:12" ht="30" x14ac:dyDescent="0.25">
      <c r="A14" s="1" t="s">
        <v>751</v>
      </c>
      <c r="B14" t="s">
        <v>109</v>
      </c>
      <c r="C14" t="s">
        <v>11</v>
      </c>
      <c r="D14" s="39">
        <v>183</v>
      </c>
      <c r="E14" s="1" t="s">
        <v>689</v>
      </c>
      <c r="F14" s="1" t="s">
        <v>512</v>
      </c>
      <c r="G14" s="1" t="s">
        <v>188</v>
      </c>
      <c r="H14" s="1" t="s">
        <v>0</v>
      </c>
      <c r="I14" s="1" t="s">
        <v>724</v>
      </c>
    </row>
    <row r="15" spans="1:12" ht="30" x14ac:dyDescent="0.25">
      <c r="A15" s="1" t="s">
        <v>752</v>
      </c>
      <c r="B15" t="s">
        <v>109</v>
      </c>
      <c r="C15" t="s">
        <v>11</v>
      </c>
      <c r="D15" s="39">
        <v>130</v>
      </c>
      <c r="E15" s="1" t="s">
        <v>688</v>
      </c>
      <c r="F15" s="1" t="s">
        <v>513</v>
      </c>
      <c r="G15" s="1" t="s">
        <v>726</v>
      </c>
      <c r="H15" s="1" t="s">
        <v>0</v>
      </c>
      <c r="I15" s="1" t="s">
        <v>725</v>
      </c>
    </row>
    <row r="16" spans="1:12" ht="30" x14ac:dyDescent="0.25">
      <c r="A16" s="1" t="s">
        <v>749</v>
      </c>
      <c r="B16" t="s">
        <v>354</v>
      </c>
      <c r="C16" t="s">
        <v>16</v>
      </c>
      <c r="D16" s="39">
        <v>63</v>
      </c>
      <c r="E16" s="1" t="s">
        <v>358</v>
      </c>
      <c r="F16" s="1" t="s">
        <v>549</v>
      </c>
      <c r="H16" s="1" t="s">
        <v>0</v>
      </c>
      <c r="I16" s="1" t="s">
        <v>727</v>
      </c>
    </row>
    <row r="17" spans="1:12" ht="30" x14ac:dyDescent="0.25">
      <c r="A17" s="1" t="s">
        <v>749</v>
      </c>
      <c r="B17" t="s">
        <v>354</v>
      </c>
      <c r="C17" t="s">
        <v>16</v>
      </c>
      <c r="D17" s="39">
        <v>63</v>
      </c>
      <c r="E17" s="1" t="s">
        <v>358</v>
      </c>
      <c r="F17" s="1" t="s">
        <v>550</v>
      </c>
      <c r="H17" s="1" t="s">
        <v>0</v>
      </c>
      <c r="I17" s="1" t="s">
        <v>728</v>
      </c>
    </row>
    <row r="18" spans="1:12" ht="60" x14ac:dyDescent="0.25">
      <c r="A18" s="1" t="s">
        <v>749</v>
      </c>
      <c r="B18" t="s">
        <v>354</v>
      </c>
      <c r="C18" t="s">
        <v>16</v>
      </c>
      <c r="D18" s="39">
        <v>2</v>
      </c>
      <c r="E18" s="1" t="s">
        <v>685</v>
      </c>
      <c r="F18" s="1" t="s">
        <v>552</v>
      </c>
      <c r="H18" s="1" t="s">
        <v>0</v>
      </c>
      <c r="I18" s="1" t="s">
        <v>730</v>
      </c>
      <c r="K18">
        <v>1</v>
      </c>
      <c r="L18">
        <v>1</v>
      </c>
    </row>
    <row r="19" spans="1:12" ht="45" x14ac:dyDescent="0.25">
      <c r="A19" s="1" t="s">
        <v>749</v>
      </c>
      <c r="B19" s="23" t="s">
        <v>354</v>
      </c>
      <c r="C19" s="23" t="s">
        <v>16</v>
      </c>
      <c r="D19" s="39">
        <v>59</v>
      </c>
      <c r="E19" s="1" t="s">
        <v>686</v>
      </c>
      <c r="F19" s="1" t="s">
        <v>553</v>
      </c>
      <c r="H19" s="1" t="s">
        <v>0</v>
      </c>
      <c r="I19" s="1" t="s">
        <v>709</v>
      </c>
    </row>
    <row r="20" spans="1:12" ht="45" x14ac:dyDescent="0.25">
      <c r="A20" s="1" t="s">
        <v>749</v>
      </c>
      <c r="B20" s="23" t="s">
        <v>364</v>
      </c>
      <c r="C20" s="23" t="s">
        <v>16</v>
      </c>
      <c r="D20" s="39">
        <v>59</v>
      </c>
      <c r="E20" s="1" t="s">
        <v>686</v>
      </c>
      <c r="F20" s="1" t="s">
        <v>554</v>
      </c>
      <c r="H20" s="1" t="s">
        <v>0</v>
      </c>
      <c r="I20" s="1" t="s">
        <v>709</v>
      </c>
    </row>
    <row r="21" spans="1:12" ht="60" x14ac:dyDescent="0.25">
      <c r="A21" s="1" t="s">
        <v>752</v>
      </c>
      <c r="B21" s="23" t="s">
        <v>364</v>
      </c>
      <c r="C21" s="23" t="s">
        <v>16</v>
      </c>
      <c r="D21" s="39">
        <v>2</v>
      </c>
      <c r="E21" s="1" t="s">
        <v>685</v>
      </c>
      <c r="F21" s="1" t="s">
        <v>555</v>
      </c>
      <c r="H21" s="1" t="s">
        <v>0</v>
      </c>
      <c r="I21" s="1" t="s">
        <v>731</v>
      </c>
      <c r="K21">
        <v>1</v>
      </c>
      <c r="L21">
        <v>1</v>
      </c>
    </row>
    <row r="22" spans="1:12" ht="45" x14ac:dyDescent="0.25">
      <c r="A22" s="1" t="s">
        <v>752</v>
      </c>
      <c r="B22" s="23" t="s">
        <v>364</v>
      </c>
      <c r="C22" s="23" t="s">
        <v>16</v>
      </c>
      <c r="D22" s="39">
        <v>79</v>
      </c>
      <c r="E22" s="1" t="s">
        <v>684</v>
      </c>
      <c r="F22" s="1" t="s">
        <v>553</v>
      </c>
      <c r="H22" s="1" t="s">
        <v>0</v>
      </c>
      <c r="I22" s="1" t="s">
        <v>709</v>
      </c>
    </row>
    <row r="23" spans="1:12" ht="45" x14ac:dyDescent="0.25">
      <c r="A23" s="1" t="s">
        <v>752</v>
      </c>
      <c r="B23" s="23" t="s">
        <v>364</v>
      </c>
      <c r="C23" s="23" t="s">
        <v>16</v>
      </c>
      <c r="D23" s="39">
        <v>79</v>
      </c>
      <c r="E23" s="1" t="s">
        <v>684</v>
      </c>
      <c r="F23" s="1" t="s">
        <v>554</v>
      </c>
      <c r="H23" s="1" t="s">
        <v>0</v>
      </c>
      <c r="I23" s="1" t="s">
        <v>709</v>
      </c>
    </row>
    <row r="24" spans="1:12" ht="45" x14ac:dyDescent="0.25">
      <c r="A24" s="1" t="s">
        <v>749</v>
      </c>
      <c r="B24" t="s">
        <v>369</v>
      </c>
      <c r="C24" t="s">
        <v>292</v>
      </c>
      <c r="D24" s="39">
        <v>1</v>
      </c>
      <c r="E24" s="1" t="s">
        <v>683</v>
      </c>
      <c r="F24" s="1" t="s">
        <v>556</v>
      </c>
      <c r="H24" s="1" t="s">
        <v>0</v>
      </c>
      <c r="I24" s="1" t="s">
        <v>732</v>
      </c>
    </row>
    <row r="25" spans="1:12" ht="45" x14ac:dyDescent="0.25">
      <c r="A25" s="1" t="s">
        <v>749</v>
      </c>
      <c r="B25" t="s">
        <v>369</v>
      </c>
      <c r="C25" t="s">
        <v>328</v>
      </c>
      <c r="D25" s="39">
        <v>1</v>
      </c>
      <c r="E25" s="1" t="s">
        <v>370</v>
      </c>
      <c r="F25" s="1" t="s">
        <v>558</v>
      </c>
      <c r="H25" s="1" t="s">
        <v>0</v>
      </c>
      <c r="I25" s="1" t="s">
        <v>733</v>
      </c>
      <c r="K25">
        <v>1</v>
      </c>
      <c r="L25">
        <v>1</v>
      </c>
    </row>
    <row r="26" spans="1:12" ht="60" x14ac:dyDescent="0.25">
      <c r="A26" s="1" t="s">
        <v>749</v>
      </c>
      <c r="B26" t="s">
        <v>381</v>
      </c>
      <c r="C26" t="s">
        <v>16</v>
      </c>
      <c r="D26" s="39">
        <v>76</v>
      </c>
      <c r="E26" s="1" t="s">
        <v>681</v>
      </c>
      <c r="F26" s="1" t="s">
        <v>559</v>
      </c>
      <c r="H26" s="1" t="s">
        <v>0</v>
      </c>
      <c r="I26" s="1" t="s">
        <v>729</v>
      </c>
    </row>
    <row r="27" spans="1:12" ht="60" x14ac:dyDescent="0.25">
      <c r="A27" s="1" t="s">
        <v>755</v>
      </c>
      <c r="B27" t="s">
        <v>381</v>
      </c>
      <c r="C27" t="s">
        <v>16</v>
      </c>
      <c r="D27" s="39">
        <v>76</v>
      </c>
      <c r="E27" s="1" t="s">
        <v>681</v>
      </c>
      <c r="F27" s="1" t="s">
        <v>560</v>
      </c>
      <c r="H27" s="1" t="s">
        <v>0</v>
      </c>
      <c r="I27" s="1" t="s">
        <v>729</v>
      </c>
    </row>
    <row r="28" spans="1:12" ht="60" x14ac:dyDescent="0.25">
      <c r="A28" s="1" t="s">
        <v>751</v>
      </c>
      <c r="B28" t="s">
        <v>381</v>
      </c>
      <c r="C28" t="s">
        <v>11</v>
      </c>
      <c r="D28" s="39">
        <v>117</v>
      </c>
      <c r="E28" s="1" t="s">
        <v>680</v>
      </c>
      <c r="F28" s="1" t="s">
        <v>561</v>
      </c>
      <c r="H28" s="1" t="s">
        <v>0</v>
      </c>
      <c r="I28" s="1" t="s">
        <v>734</v>
      </c>
      <c r="K28">
        <v>1</v>
      </c>
      <c r="L28">
        <v>1</v>
      </c>
    </row>
    <row r="29" spans="1:12" ht="30" x14ac:dyDescent="0.25">
      <c r="A29" s="1" t="s">
        <v>749</v>
      </c>
      <c r="B29" t="s">
        <v>381</v>
      </c>
      <c r="C29" t="s">
        <v>11</v>
      </c>
      <c r="D29" s="39">
        <v>1</v>
      </c>
      <c r="E29" s="1" t="s">
        <v>679</v>
      </c>
      <c r="F29" s="1" t="s">
        <v>562</v>
      </c>
      <c r="H29" s="1" t="s">
        <v>0</v>
      </c>
      <c r="I29" s="1" t="s">
        <v>735</v>
      </c>
      <c r="K29">
        <v>1</v>
      </c>
    </row>
    <row r="30" spans="1:12" ht="90" x14ac:dyDescent="0.25">
      <c r="A30" s="1" t="s">
        <v>756</v>
      </c>
      <c r="B30" t="s">
        <v>381</v>
      </c>
      <c r="C30" t="s">
        <v>11</v>
      </c>
      <c r="D30" s="39">
        <v>4</v>
      </c>
      <c r="E30" s="1" t="s">
        <v>678</v>
      </c>
      <c r="F30" s="1" t="s">
        <v>563</v>
      </c>
      <c r="H30" s="1" t="s">
        <v>14</v>
      </c>
      <c r="I30" s="1" t="s">
        <v>736</v>
      </c>
    </row>
    <row r="31" spans="1:12" ht="30" x14ac:dyDescent="0.25">
      <c r="A31" s="1" t="s">
        <v>758</v>
      </c>
      <c r="B31" t="s">
        <v>385</v>
      </c>
      <c r="C31" t="s">
        <v>132</v>
      </c>
      <c r="D31" s="39">
        <v>29</v>
      </c>
      <c r="E31" s="1" t="s">
        <v>677</v>
      </c>
      <c r="F31" s="1" t="s">
        <v>566</v>
      </c>
      <c r="H31" s="1" t="s">
        <v>7</v>
      </c>
      <c r="I31" s="1" t="s">
        <v>737</v>
      </c>
    </row>
    <row r="32" spans="1:12" ht="30" x14ac:dyDescent="0.25">
      <c r="A32" s="1" t="s">
        <v>758</v>
      </c>
      <c r="B32" t="s">
        <v>385</v>
      </c>
      <c r="C32" t="s">
        <v>132</v>
      </c>
      <c r="D32" s="39">
        <v>29</v>
      </c>
      <c r="E32" s="1" t="s">
        <v>677</v>
      </c>
      <c r="F32" s="1" t="s">
        <v>567</v>
      </c>
      <c r="H32" s="1" t="s">
        <v>7</v>
      </c>
      <c r="I32" s="1" t="s">
        <v>738</v>
      </c>
    </row>
    <row r="33" spans="1:10" ht="30" x14ac:dyDescent="0.25">
      <c r="A33" s="1" t="s">
        <v>758</v>
      </c>
      <c r="B33" t="s">
        <v>446</v>
      </c>
      <c r="C33" t="s">
        <v>132</v>
      </c>
      <c r="D33" s="39">
        <v>54</v>
      </c>
      <c r="E33" s="1" t="s">
        <v>676</v>
      </c>
      <c r="F33" s="1" t="s">
        <v>569</v>
      </c>
      <c r="H33" s="1" t="s">
        <v>7</v>
      </c>
      <c r="I33" s="1" t="s">
        <v>739</v>
      </c>
    </row>
    <row r="34" spans="1:10" ht="30" x14ac:dyDescent="0.25">
      <c r="A34" s="1" t="s">
        <v>749</v>
      </c>
      <c r="B34" t="s">
        <v>446</v>
      </c>
      <c r="C34" t="s">
        <v>11</v>
      </c>
      <c r="D34" s="39">
        <v>77</v>
      </c>
      <c r="E34" s="1" t="s">
        <v>396</v>
      </c>
      <c r="F34" s="1" t="s">
        <v>570</v>
      </c>
      <c r="H34" s="1" t="s">
        <v>0</v>
      </c>
      <c r="I34" s="1" t="s">
        <v>740</v>
      </c>
    </row>
    <row r="35" spans="1:10" ht="30" x14ac:dyDescent="0.25">
      <c r="A35" s="1" t="s">
        <v>751</v>
      </c>
      <c r="B35" t="s">
        <v>60</v>
      </c>
      <c r="C35" t="s">
        <v>11</v>
      </c>
      <c r="D35" s="39">
        <v>186</v>
      </c>
      <c r="E35" s="1" t="s">
        <v>671</v>
      </c>
      <c r="F35" s="1" t="s">
        <v>587</v>
      </c>
      <c r="G35" s="1" t="s">
        <v>745</v>
      </c>
      <c r="H35" s="1" t="s">
        <v>14</v>
      </c>
      <c r="I35" s="1" t="s">
        <v>744</v>
      </c>
      <c r="J35" s="1" t="s">
        <v>588</v>
      </c>
    </row>
    <row r="36" spans="1:10" ht="45" x14ac:dyDescent="0.25">
      <c r="B36" t="s">
        <v>595</v>
      </c>
      <c r="C36" t="s">
        <v>16</v>
      </c>
      <c r="D36" s="39">
        <v>124</v>
      </c>
      <c r="E36" s="1" t="s">
        <v>670</v>
      </c>
      <c r="F36" s="1" t="s">
        <v>594</v>
      </c>
      <c r="G36" s="1" t="s">
        <v>747</v>
      </c>
      <c r="I36" s="1" t="s">
        <v>746</v>
      </c>
    </row>
    <row r="38" spans="1:10" ht="30" x14ac:dyDescent="0.25">
      <c r="A38" s="19" t="s">
        <v>754</v>
      </c>
    </row>
    <row r="39" spans="1:10" ht="45" x14ac:dyDescent="0.25">
      <c r="B39" t="s">
        <v>299</v>
      </c>
      <c r="C39" t="s">
        <v>11</v>
      </c>
      <c r="D39" s="39">
        <v>31</v>
      </c>
      <c r="E39" s="1" t="s">
        <v>702</v>
      </c>
      <c r="F39" s="1" t="s">
        <v>482</v>
      </c>
      <c r="H39" s="1" t="s">
        <v>0</v>
      </c>
      <c r="I39" s="1" t="s">
        <v>706</v>
      </c>
    </row>
    <row r="40" spans="1:10" ht="45" x14ac:dyDescent="0.25">
      <c r="A40" s="1" t="s">
        <v>491</v>
      </c>
      <c r="B40" t="s">
        <v>450</v>
      </c>
      <c r="C40" t="s">
        <v>77</v>
      </c>
      <c r="D40" s="39">
        <v>77</v>
      </c>
      <c r="E40" s="1" t="s">
        <v>699</v>
      </c>
      <c r="F40" s="1" t="s">
        <v>490</v>
      </c>
      <c r="G40" s="1" t="s">
        <v>719</v>
      </c>
      <c r="H40" s="1" t="s">
        <v>0</v>
      </c>
      <c r="I40" s="1" t="s">
        <v>708</v>
      </c>
    </row>
    <row r="41" spans="1:10" ht="45" x14ac:dyDescent="0.25">
      <c r="A41" s="1" t="s">
        <v>491</v>
      </c>
      <c r="B41" t="s">
        <v>450</v>
      </c>
      <c r="C41" t="s">
        <v>132</v>
      </c>
      <c r="D41" s="39">
        <v>74</v>
      </c>
      <c r="E41" s="1" t="s">
        <v>698</v>
      </c>
      <c r="F41" s="1" t="s">
        <v>492</v>
      </c>
      <c r="H41" s="1" t="s">
        <v>7</v>
      </c>
      <c r="I41" s="1" t="s">
        <v>710</v>
      </c>
    </row>
    <row r="42" spans="1:10" ht="45" x14ac:dyDescent="0.25">
      <c r="A42" s="1" t="s">
        <v>491</v>
      </c>
      <c r="B42" t="s">
        <v>450</v>
      </c>
      <c r="C42" t="s">
        <v>132</v>
      </c>
      <c r="D42" s="39">
        <v>75</v>
      </c>
      <c r="E42" s="1" t="s">
        <v>697</v>
      </c>
      <c r="F42" s="1" t="s">
        <v>493</v>
      </c>
      <c r="H42" s="1" t="s">
        <v>7</v>
      </c>
      <c r="I42" s="1" t="s">
        <v>710</v>
      </c>
    </row>
    <row r="43" spans="1:10" ht="45" x14ac:dyDescent="0.25">
      <c r="B43" t="s">
        <v>453</v>
      </c>
      <c r="C43" t="s">
        <v>292</v>
      </c>
      <c r="D43" s="39">
        <v>119</v>
      </c>
      <c r="E43" s="1" t="s">
        <v>695</v>
      </c>
      <c r="F43" s="1" t="s">
        <v>495</v>
      </c>
      <c r="H43" s="1" t="s">
        <v>7</v>
      </c>
      <c r="I43" s="1" t="s">
        <v>711</v>
      </c>
    </row>
    <row r="44" spans="1:10" ht="45" x14ac:dyDescent="0.25">
      <c r="B44" t="s">
        <v>453</v>
      </c>
      <c r="C44" t="s">
        <v>77</v>
      </c>
      <c r="D44" s="39">
        <v>115</v>
      </c>
      <c r="E44" s="1" t="s">
        <v>694</v>
      </c>
      <c r="F44" s="1" t="s">
        <v>496</v>
      </c>
      <c r="G44" s="1" t="s">
        <v>18</v>
      </c>
      <c r="H44" s="1" t="s">
        <v>0</v>
      </c>
      <c r="I44" s="1" t="s">
        <v>712</v>
      </c>
    </row>
    <row r="45" spans="1:10" ht="45" x14ac:dyDescent="0.25">
      <c r="B45" t="s">
        <v>453</v>
      </c>
      <c r="C45" t="s">
        <v>77</v>
      </c>
      <c r="D45" s="39">
        <v>115</v>
      </c>
      <c r="E45" s="1" t="s">
        <v>694</v>
      </c>
      <c r="F45" s="1" t="s">
        <v>497</v>
      </c>
      <c r="H45" s="1" t="s">
        <v>0</v>
      </c>
      <c r="I45" s="1" t="s">
        <v>713</v>
      </c>
    </row>
    <row r="46" spans="1:10" ht="45" x14ac:dyDescent="0.25">
      <c r="B46" t="s">
        <v>453</v>
      </c>
      <c r="C46" t="s">
        <v>132</v>
      </c>
      <c r="D46" s="39">
        <v>119</v>
      </c>
      <c r="E46" s="1" t="s">
        <v>695</v>
      </c>
      <c r="F46" s="1" t="s">
        <v>498</v>
      </c>
      <c r="H46" s="1" t="s">
        <v>7</v>
      </c>
      <c r="I46" s="1" t="s">
        <v>714</v>
      </c>
    </row>
    <row r="47" spans="1:10" ht="30" x14ac:dyDescent="0.25">
      <c r="B47" t="s">
        <v>453</v>
      </c>
      <c r="C47" t="s">
        <v>132</v>
      </c>
      <c r="D47" s="39">
        <v>119</v>
      </c>
      <c r="E47" s="1" t="s">
        <v>695</v>
      </c>
      <c r="F47" s="1" t="s">
        <v>499</v>
      </c>
      <c r="H47" s="1" t="s">
        <v>7</v>
      </c>
      <c r="I47" s="1" t="s">
        <v>715</v>
      </c>
    </row>
    <row r="48" spans="1:10" ht="30" x14ac:dyDescent="0.25">
      <c r="B48" t="s">
        <v>453</v>
      </c>
      <c r="C48" t="s">
        <v>132</v>
      </c>
      <c r="D48" s="39">
        <v>119</v>
      </c>
      <c r="E48" s="1" t="s">
        <v>695</v>
      </c>
      <c r="F48" s="1" t="s">
        <v>500</v>
      </c>
      <c r="H48" s="1" t="s">
        <v>7</v>
      </c>
      <c r="I48" s="1" t="s">
        <v>715</v>
      </c>
    </row>
    <row r="49" spans="1:9" ht="30" x14ac:dyDescent="0.25">
      <c r="B49" t="s">
        <v>453</v>
      </c>
      <c r="C49" t="s">
        <v>132</v>
      </c>
      <c r="D49" s="39">
        <v>119</v>
      </c>
      <c r="E49" s="1" t="s">
        <v>695</v>
      </c>
      <c r="F49" s="1" t="s">
        <v>501</v>
      </c>
      <c r="H49" s="1" t="s">
        <v>7</v>
      </c>
      <c r="I49" s="1" t="s">
        <v>715</v>
      </c>
    </row>
    <row r="50" spans="1:9" ht="45" x14ac:dyDescent="0.25">
      <c r="B50" t="s">
        <v>453</v>
      </c>
      <c r="C50" t="s">
        <v>11</v>
      </c>
      <c r="D50" s="39">
        <v>115</v>
      </c>
      <c r="E50" s="1" t="s">
        <v>694</v>
      </c>
      <c r="F50" s="1" t="s">
        <v>502</v>
      </c>
      <c r="H50" s="1" t="s">
        <v>0</v>
      </c>
      <c r="I50" s="1" t="s">
        <v>716</v>
      </c>
    </row>
    <row r="51" spans="1:9" ht="30" x14ac:dyDescent="0.25">
      <c r="B51" t="s">
        <v>354</v>
      </c>
      <c r="C51" t="s">
        <v>16</v>
      </c>
      <c r="D51" s="39">
        <v>92</v>
      </c>
      <c r="E51" s="1" t="s">
        <v>687</v>
      </c>
      <c r="F51" s="1" t="s">
        <v>551</v>
      </c>
      <c r="H51" s="1" t="s">
        <v>0</v>
      </c>
      <c r="I51" s="1" t="s">
        <v>729</v>
      </c>
    </row>
    <row r="52" spans="1:9" ht="30" x14ac:dyDescent="0.25">
      <c r="A52" s="1" t="s">
        <v>753</v>
      </c>
      <c r="B52" t="s">
        <v>369</v>
      </c>
      <c r="C52" t="s">
        <v>16</v>
      </c>
      <c r="D52" s="39">
        <v>105</v>
      </c>
      <c r="E52" s="1" t="s">
        <v>682</v>
      </c>
      <c r="F52" s="1" t="s">
        <v>557</v>
      </c>
      <c r="H52" s="1" t="s">
        <v>0</v>
      </c>
      <c r="I52" s="1" t="s">
        <v>709</v>
      </c>
    </row>
    <row r="53" spans="1:9" ht="60" x14ac:dyDescent="0.25">
      <c r="A53" s="1" t="s">
        <v>757</v>
      </c>
      <c r="B53" t="s">
        <v>381</v>
      </c>
      <c r="C53" t="s">
        <v>11</v>
      </c>
      <c r="D53" s="39">
        <v>4</v>
      </c>
      <c r="E53" s="1" t="s">
        <v>678</v>
      </c>
      <c r="F53" s="1" t="s">
        <v>564</v>
      </c>
      <c r="H53" s="1" t="s">
        <v>14</v>
      </c>
      <c r="I53" s="1" t="s">
        <v>736</v>
      </c>
    </row>
    <row r="54" spans="1:9" ht="45" x14ac:dyDescent="0.25">
      <c r="A54" s="1" t="s">
        <v>760</v>
      </c>
      <c r="B54" t="s">
        <v>60</v>
      </c>
      <c r="C54" t="s">
        <v>11</v>
      </c>
      <c r="D54" s="39">
        <v>259</v>
      </c>
      <c r="E54" s="1" t="s">
        <v>674</v>
      </c>
      <c r="F54" s="1" t="s">
        <v>571</v>
      </c>
      <c r="G54" s="1" t="s">
        <v>19</v>
      </c>
      <c r="H54" s="1" t="s">
        <v>0</v>
      </c>
      <c r="I54" s="1" t="s">
        <v>741</v>
      </c>
    </row>
    <row r="55" spans="1:9" ht="45" x14ac:dyDescent="0.25">
      <c r="A55" s="1" t="s">
        <v>758</v>
      </c>
      <c r="B55" t="s">
        <v>441</v>
      </c>
      <c r="C55" t="s">
        <v>132</v>
      </c>
      <c r="D55" s="39">
        <v>2</v>
      </c>
      <c r="E55" s="1" t="s">
        <v>673</v>
      </c>
      <c r="F55" s="1" t="s">
        <v>572</v>
      </c>
      <c r="H55" s="1" t="s">
        <v>7</v>
      </c>
      <c r="I55" s="1" t="s">
        <v>742</v>
      </c>
    </row>
    <row r="56" spans="1:9" ht="30" x14ac:dyDescent="0.25">
      <c r="A56" s="1" t="s">
        <v>758</v>
      </c>
      <c r="B56" t="s">
        <v>441</v>
      </c>
      <c r="C56" t="s">
        <v>11</v>
      </c>
      <c r="D56" s="39">
        <v>132</v>
      </c>
      <c r="E56" s="1" t="s">
        <v>672</v>
      </c>
      <c r="F56" s="1" t="s">
        <v>574</v>
      </c>
      <c r="H56" s="1" t="s">
        <v>0</v>
      </c>
      <c r="I56" s="1" t="s">
        <v>743</v>
      </c>
    </row>
    <row r="57" spans="1:9" ht="45" x14ac:dyDescent="0.25">
      <c r="A57" s="1" t="s">
        <v>758</v>
      </c>
      <c r="B57" t="s">
        <v>595</v>
      </c>
      <c r="C57" t="s">
        <v>16</v>
      </c>
      <c r="D57" s="39">
        <v>124</v>
      </c>
      <c r="E57" s="1" t="s">
        <v>670</v>
      </c>
      <c r="F57" s="1" t="s">
        <v>594</v>
      </c>
      <c r="G57" s="1" t="s">
        <v>747</v>
      </c>
      <c r="I57" s="1" t="s">
        <v>746</v>
      </c>
    </row>
  </sheetData>
  <pageMargins left="0.7" right="0.7" top="0.78740157499999996" bottom="0.78740157499999996" header="0.3" footer="0.3"/>
  <pageSetup paperSize="9" scale="4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topLeftCell="A10" workbookViewId="0">
      <selection activeCell="Z42" sqref="Z42"/>
    </sheetView>
  </sheetViews>
  <sheetFormatPr baseColWidth="10" defaultRowHeight="15" x14ac:dyDescent="0.25"/>
  <cols>
    <col min="8" max="8" width="11.42578125" customWidth="1"/>
  </cols>
  <sheetData>
    <row r="1" spans="1:12" x14ac:dyDescent="0.25">
      <c r="A1" s="18" t="s">
        <v>772</v>
      </c>
    </row>
    <row r="2" spans="1:12" x14ac:dyDescent="0.25">
      <c r="A2" t="s">
        <v>771</v>
      </c>
    </row>
    <row r="3" spans="1:12" x14ac:dyDescent="0.25">
      <c r="A3" s="34">
        <f>419-2</f>
        <v>417</v>
      </c>
    </row>
    <row r="4" spans="1:12" x14ac:dyDescent="0.25">
      <c r="A4" t="s">
        <v>661</v>
      </c>
    </row>
    <row r="5" spans="1:12" x14ac:dyDescent="0.25">
      <c r="A5" t="s">
        <v>624</v>
      </c>
      <c r="B5" t="s">
        <v>292</v>
      </c>
      <c r="C5" t="s">
        <v>77</v>
      </c>
      <c r="D5" t="s">
        <v>5</v>
      </c>
      <c r="E5" t="s">
        <v>132</v>
      </c>
      <c r="F5" t="s">
        <v>16</v>
      </c>
      <c r="G5" t="s">
        <v>328</v>
      </c>
      <c r="H5" t="s">
        <v>11</v>
      </c>
      <c r="J5" t="s">
        <v>625</v>
      </c>
      <c r="L5" t="s">
        <v>662</v>
      </c>
    </row>
    <row r="6" spans="1:12" x14ac:dyDescent="0.25">
      <c r="B6" s="34">
        <f>COUNTIF(Raw_data_by_queries!K3:K426,"B1")</f>
        <v>5</v>
      </c>
      <c r="C6" s="34">
        <f>COUNTIF(Raw_data_by_queries!K3:K426,"B2")</f>
        <v>23</v>
      </c>
      <c r="D6" s="34">
        <f>COUNTIF(Raw_data_by_queries!K3:K426,"C")</f>
        <v>35</v>
      </c>
      <c r="E6" s="34">
        <f>COUNTIF(Raw_data_by_queries!K3:K426,"D1")</f>
        <v>13</v>
      </c>
      <c r="F6" s="34">
        <f>COUNTIF(Raw_data_by_queries!K3:K426,"D2")</f>
        <v>8</v>
      </c>
      <c r="G6" s="34">
        <f>COUNTIF(Raw_data_by_queries!K3:K426,"E1")</f>
        <v>3</v>
      </c>
      <c r="H6" s="34">
        <f>COUNTIF(Raw_data_by_queries!K3:K426,"E2")</f>
        <v>45</v>
      </c>
      <c r="J6" s="34">
        <f>SUM(B6:H6)</f>
        <v>132</v>
      </c>
    </row>
    <row r="9" spans="1:12" x14ac:dyDescent="0.25">
      <c r="A9" s="18" t="s">
        <v>775</v>
      </c>
    </row>
    <row r="10" spans="1:12" x14ac:dyDescent="0.25">
      <c r="A10" t="s">
        <v>773</v>
      </c>
    </row>
    <row r="11" spans="1:12" x14ac:dyDescent="0.25">
      <c r="A11" t="s">
        <v>624</v>
      </c>
      <c r="B11" t="s">
        <v>292</v>
      </c>
      <c r="C11" t="s">
        <v>77</v>
      </c>
      <c r="D11" t="s">
        <v>5</v>
      </c>
      <c r="E11" t="s">
        <v>132</v>
      </c>
      <c r="F11" t="s">
        <v>16</v>
      </c>
      <c r="G11" t="s">
        <v>328</v>
      </c>
      <c r="H11" t="s">
        <v>11</v>
      </c>
      <c r="J11" t="s">
        <v>625</v>
      </c>
      <c r="L11" t="s">
        <v>774</v>
      </c>
    </row>
    <row r="12" spans="1:12" x14ac:dyDescent="0.25">
      <c r="B12" s="34">
        <f>COUNTIF(Raw_data_by_queries!R3:R426,"B1")+COUNTIF(False_positives_not_in_gold_std!C3:C57,"B1")</f>
        <v>5</v>
      </c>
      <c r="C12" s="34">
        <f>COUNTIF(Raw_data_by_queries!R3:R426,"B2")+COUNTIF(False_positives_not_in_gold_std!C3:C57,"B2")</f>
        <v>11</v>
      </c>
      <c r="D12" s="34">
        <f>COUNTIF(Raw_data_by_queries!R3:R426,"C")+COUNTIF(False_positives_not_in_gold_std!C3:C57,"C")</f>
        <v>29</v>
      </c>
      <c r="E12" s="34">
        <f>COUNTIF(Raw_data_by_queries!R3:R426,"D1")+COUNTIF(False_positives_not_in_gold_std!C3:C57,"D1")</f>
        <v>39</v>
      </c>
      <c r="F12" s="34">
        <f>COUNTIF(Raw_data_by_queries!R3:R426,"D2")+COUNTIF(False_positives_not_in_gold_std!C3:C57,"D2")</f>
        <v>32</v>
      </c>
      <c r="G12" s="34">
        <f>COUNTIF(Raw_data_by_queries!R3:R426,"E1")+COUNTIF(False_positives_not_in_gold_std!C3:C57,"E1")</f>
        <v>1</v>
      </c>
      <c r="H12" s="34">
        <f>COUNTIF(Raw_data_by_queries!R3:R426,"E2")+COUNTIF(False_positives_not_in_gold_std!C3:C57,"E2")</f>
        <v>94</v>
      </c>
      <c r="J12" s="34">
        <f>SUM(B12:H12)</f>
        <v>211</v>
      </c>
    </row>
    <row r="18" spans="1:34" x14ac:dyDescent="0.25">
      <c r="A18" s="18" t="s">
        <v>667</v>
      </c>
    </row>
    <row r="19" spans="1:34" x14ac:dyDescent="0.25">
      <c r="A19" s="18" t="s">
        <v>292</v>
      </c>
      <c r="B19" s="34">
        <f>COUNTIFS(Raw_data_by_queries!T3:T426,"&lt;&gt;",Raw_data_by_queries!K3:K426,"B1")</f>
        <v>2</v>
      </c>
      <c r="C19" t="s">
        <v>633</v>
      </c>
      <c r="D19" s="34">
        <f>COUNTIF(Raw_data_by_queries!K3:K426,"B1")</f>
        <v>5</v>
      </c>
      <c r="E19" t="s">
        <v>645</v>
      </c>
      <c r="F19" s="38">
        <f>B19/D19</f>
        <v>0.4</v>
      </c>
    </row>
    <row r="20" spans="1:34" x14ac:dyDescent="0.25">
      <c r="A20" s="18" t="s">
        <v>77</v>
      </c>
      <c r="B20" s="34">
        <f>COUNTIFS(Raw_data_by_queries!T3:T426,"&lt;&gt;",Raw_data_by_queries!K3:K426,"B2")</f>
        <v>4</v>
      </c>
      <c r="C20" t="s">
        <v>633</v>
      </c>
      <c r="D20" s="34">
        <f>COUNTIF(Raw_data_by_queries!K3:K426,"B2")</f>
        <v>23</v>
      </c>
      <c r="E20" t="s">
        <v>645</v>
      </c>
      <c r="F20" s="38">
        <f t="shared" ref="F20:F25" si="0">B20/D20</f>
        <v>0.17391304347826086</v>
      </c>
    </row>
    <row r="21" spans="1:34" x14ac:dyDescent="0.25">
      <c r="A21" s="18" t="s">
        <v>5</v>
      </c>
      <c r="B21" s="34">
        <f>COUNTIFS(Raw_data_by_queries!T3:T426,"&lt;&gt;",Raw_data_by_queries!K3:K426,"C")</f>
        <v>19</v>
      </c>
      <c r="C21" t="s">
        <v>633</v>
      </c>
      <c r="D21" s="34">
        <f>COUNTIF(Raw_data_by_queries!K3:K426,"C")</f>
        <v>35</v>
      </c>
      <c r="E21" t="s">
        <v>645</v>
      </c>
      <c r="F21" s="38">
        <f t="shared" si="0"/>
        <v>0.54285714285714282</v>
      </c>
    </row>
    <row r="22" spans="1:34" x14ac:dyDescent="0.25">
      <c r="A22" s="18" t="s">
        <v>132</v>
      </c>
      <c r="B22" s="34">
        <f>COUNTIFS(Raw_data_by_queries!T3:T426,"&lt;&gt;",Raw_data_by_queries!K3:K426,"D1")</f>
        <v>7</v>
      </c>
      <c r="C22" t="s">
        <v>633</v>
      </c>
      <c r="D22" s="34">
        <f>COUNTIF(Raw_data_by_queries!K3:K426,"D1")</f>
        <v>13</v>
      </c>
      <c r="E22" t="s">
        <v>645</v>
      </c>
      <c r="F22" s="38">
        <f t="shared" si="0"/>
        <v>0.53846153846153844</v>
      </c>
    </row>
    <row r="23" spans="1:34" x14ac:dyDescent="0.25">
      <c r="A23" s="18" t="s">
        <v>16</v>
      </c>
      <c r="B23" s="34">
        <f>COUNTIFS(Raw_data_by_queries!T3:T426,"&lt;&gt;",Raw_data_by_queries!K3:K426,"D2")</f>
        <v>3</v>
      </c>
      <c r="C23" t="s">
        <v>633</v>
      </c>
      <c r="D23" s="34">
        <f>COUNTIF(Raw_data_by_queries!K3:K426,"D2")</f>
        <v>8</v>
      </c>
      <c r="E23" t="s">
        <v>645</v>
      </c>
      <c r="F23" s="38">
        <f t="shared" si="0"/>
        <v>0.375</v>
      </c>
    </row>
    <row r="24" spans="1:34" x14ac:dyDescent="0.25">
      <c r="A24" s="18" t="s">
        <v>328</v>
      </c>
      <c r="B24" s="34">
        <f>COUNTIFS(Raw_data_by_queries!T3:T426,"&lt;&gt;",Raw_data_by_queries!K3:K426,"E1")</f>
        <v>0</v>
      </c>
      <c r="C24" t="s">
        <v>633</v>
      </c>
      <c r="D24" s="34">
        <f>COUNTIF(Raw_data_by_queries!K3:K426,"E1")</f>
        <v>3</v>
      </c>
      <c r="E24" t="s">
        <v>645</v>
      </c>
      <c r="F24" s="38">
        <f t="shared" si="0"/>
        <v>0</v>
      </c>
    </row>
    <row r="25" spans="1:34" x14ac:dyDescent="0.25">
      <c r="A25" s="18" t="s">
        <v>11</v>
      </c>
      <c r="B25" s="34">
        <f>COUNTIFS(Raw_data_by_queries!T3:T426,"&lt;&gt;",Raw_data_by_queries!K3:K426,"E2")</f>
        <v>25</v>
      </c>
      <c r="C25" t="s">
        <v>633</v>
      </c>
      <c r="D25" s="34">
        <f>COUNTIF(Raw_data_by_queries!K3:K426,"E2")</f>
        <v>45</v>
      </c>
      <c r="E25" t="s">
        <v>645</v>
      </c>
      <c r="F25" s="38">
        <f t="shared" si="0"/>
        <v>0.55555555555555558</v>
      </c>
    </row>
    <row r="27" spans="1:34" x14ac:dyDescent="0.25">
      <c r="A27" t="s">
        <v>666</v>
      </c>
      <c r="B27" s="38">
        <f>SUM(B19:B25)</f>
        <v>60</v>
      </c>
      <c r="C27" t="s">
        <v>633</v>
      </c>
      <c r="D27" s="38">
        <f>SUM(D19:D25)</f>
        <v>132</v>
      </c>
      <c r="E27" t="s">
        <v>645</v>
      </c>
      <c r="F27" s="38">
        <f>B27/D27</f>
        <v>0.45454545454545453</v>
      </c>
    </row>
    <row r="29" spans="1:34" x14ac:dyDescent="0.25">
      <c r="P29" s="49" t="s">
        <v>782</v>
      </c>
    </row>
    <row r="30" spans="1:34" x14ac:dyDescent="0.25">
      <c r="A30" s="18" t="s">
        <v>663</v>
      </c>
      <c r="B30" t="s">
        <v>763</v>
      </c>
      <c r="H30" s="42"/>
      <c r="I30" s="18" t="s">
        <v>663</v>
      </c>
      <c r="J30" t="s">
        <v>764</v>
      </c>
      <c r="P30" s="42"/>
      <c r="Q30" s="18" t="s">
        <v>663</v>
      </c>
      <c r="R30" t="s">
        <v>783</v>
      </c>
      <c r="X30" s="51"/>
      <c r="Y30" s="52" t="s">
        <v>663</v>
      </c>
      <c r="Z30" s="46" t="s">
        <v>781</v>
      </c>
      <c r="AA30" s="46"/>
      <c r="AB30" s="46"/>
      <c r="AC30" s="46"/>
      <c r="AD30" s="46"/>
      <c r="AE30" s="46"/>
      <c r="AF30" s="46"/>
      <c r="AG30" s="46"/>
      <c r="AH30" s="46"/>
    </row>
    <row r="31" spans="1:34" x14ac:dyDescent="0.25">
      <c r="H31" s="42"/>
      <c r="X31" s="53"/>
      <c r="Y31" s="46"/>
      <c r="Z31" s="46"/>
      <c r="AA31" s="46"/>
      <c r="AB31" s="46"/>
      <c r="AC31" s="46"/>
      <c r="AD31" s="46"/>
      <c r="AE31" s="46"/>
      <c r="AF31" s="46"/>
      <c r="AG31" s="46"/>
      <c r="AH31" s="46"/>
    </row>
    <row r="32" spans="1:34" x14ac:dyDescent="0.25">
      <c r="A32" s="18" t="s">
        <v>664</v>
      </c>
      <c r="B32" s="34">
        <f>SUM(B35:B41)</f>
        <v>62</v>
      </c>
      <c r="C32" t="s">
        <v>633</v>
      </c>
      <c r="D32" s="34">
        <f>SUM(D35:D41)</f>
        <v>211</v>
      </c>
      <c r="E32" t="s">
        <v>645</v>
      </c>
      <c r="F32" s="34">
        <f>B32/D32</f>
        <v>0.29383886255924169</v>
      </c>
      <c r="H32" s="42"/>
      <c r="I32" s="18" t="s">
        <v>664</v>
      </c>
      <c r="J32" s="34">
        <f>SUM(J35:J41)</f>
        <v>62</v>
      </c>
      <c r="K32" t="s">
        <v>633</v>
      </c>
      <c r="L32" s="34">
        <f>SUM(L35:L41)</f>
        <v>192</v>
      </c>
      <c r="M32" t="s">
        <v>645</v>
      </c>
      <c r="N32" s="38">
        <f>J32/L32</f>
        <v>0.32291666666666669</v>
      </c>
      <c r="P32" s="42"/>
      <c r="Q32" s="18" t="s">
        <v>664</v>
      </c>
      <c r="R32" s="34">
        <f>SUM(R35:R41)</f>
        <v>83</v>
      </c>
      <c r="S32" t="s">
        <v>633</v>
      </c>
      <c r="T32" s="34">
        <f>SUM(T35:T41)</f>
        <v>192</v>
      </c>
      <c r="U32" t="s">
        <v>645</v>
      </c>
      <c r="V32" s="38">
        <f>R32/T32</f>
        <v>0.43229166666666669</v>
      </c>
      <c r="X32" s="51"/>
      <c r="Y32" s="52" t="s">
        <v>664</v>
      </c>
      <c r="Z32" s="47">
        <f>SUM(Z35:Z41)</f>
        <v>52</v>
      </c>
      <c r="AA32" s="46" t="s">
        <v>633</v>
      </c>
      <c r="AB32" s="47">
        <f>SUM(AB35:AB41)</f>
        <v>192</v>
      </c>
      <c r="AC32" s="46" t="s">
        <v>645</v>
      </c>
      <c r="AD32" s="54">
        <f>Z32/AB32</f>
        <v>0.27083333333333331</v>
      </c>
      <c r="AE32" s="46"/>
      <c r="AF32" s="46"/>
      <c r="AG32" s="46"/>
      <c r="AH32" s="46"/>
    </row>
    <row r="33" spans="1:34" x14ac:dyDescent="0.25">
      <c r="A33" t="s">
        <v>780</v>
      </c>
      <c r="H33" s="42"/>
      <c r="P33" s="42"/>
      <c r="Q33" s="50"/>
      <c r="X33" s="51"/>
      <c r="Y33" s="46"/>
      <c r="Z33" s="46"/>
      <c r="AA33" s="46"/>
      <c r="AB33" s="46"/>
      <c r="AC33" s="46"/>
      <c r="AD33" s="46"/>
      <c r="AE33" s="46"/>
      <c r="AF33" s="46"/>
      <c r="AG33" s="46"/>
      <c r="AH33" s="46"/>
    </row>
    <row r="34" spans="1:34" x14ac:dyDescent="0.25">
      <c r="A34" t="s">
        <v>665</v>
      </c>
      <c r="H34" s="42"/>
      <c r="I34" t="s">
        <v>665</v>
      </c>
      <c r="P34" s="42"/>
      <c r="Q34" t="s">
        <v>665</v>
      </c>
      <c r="X34" s="51"/>
      <c r="Y34" s="46" t="s">
        <v>665</v>
      </c>
      <c r="Z34" s="46"/>
      <c r="AA34" s="46"/>
      <c r="AB34" s="46"/>
      <c r="AC34" s="46"/>
      <c r="AD34" s="46"/>
      <c r="AE34" s="46"/>
      <c r="AF34" s="46"/>
      <c r="AG34" s="46"/>
      <c r="AH34" s="46"/>
    </row>
    <row r="35" spans="1:34" x14ac:dyDescent="0.25">
      <c r="A35" s="18" t="s">
        <v>292</v>
      </c>
      <c r="B35" s="34">
        <f>COUNTIFS(Raw_data_by_queries!R3:R426,"B1",Raw_data_by_queries!T3:T426,"&lt;&gt;")</f>
        <v>2</v>
      </c>
      <c r="C35" t="s">
        <v>633</v>
      </c>
      <c r="D35" s="34">
        <f>COUNTIF(Raw_data_by_queries!R3:R426,"B1")+COUNTIF(False_positives_not_in_gold_std!C3:C36,"B1")+COUNTIF(False_positives_not_in_gold_std!C39:C57,"B1")</f>
        <v>5</v>
      </c>
      <c r="E35" t="s">
        <v>645</v>
      </c>
      <c r="F35" s="38">
        <f>B35/D35</f>
        <v>0.4</v>
      </c>
      <c r="H35" s="42"/>
      <c r="I35" s="18" t="s">
        <v>292</v>
      </c>
      <c r="J35" s="34">
        <f>COUNTIFS(Raw_data_by_queries!R3:R426,"B1",Raw_data_by_queries!T3:T426,"&lt;&gt;")</f>
        <v>2</v>
      </c>
      <c r="K35" t="s">
        <v>633</v>
      </c>
      <c r="L35" s="34">
        <f>COUNTIF(Raw_data_by_queries!R3:R426,"B1")+COUNTIF(False_positives_not_in_gold_std!C3:C36,"B1")</f>
        <v>4</v>
      </c>
      <c r="M35" t="s">
        <v>645</v>
      </c>
      <c r="N35" s="38">
        <f>J35/L35</f>
        <v>0.5</v>
      </c>
      <c r="P35" s="42"/>
      <c r="Q35" s="18" t="s">
        <v>292</v>
      </c>
      <c r="R35" s="34">
        <f>COUNTIFS(Raw_data_by_queries!R3:R426,"B1",Raw_data_by_queries!T3:T426,"&lt;&gt;")+COUNTIFS(False_positives_not_in_gold_std!H3:H36,"release",False_positives_not_in_gold_std!C3:C36,"B1")</f>
        <v>3</v>
      </c>
      <c r="S35" t="s">
        <v>633</v>
      </c>
      <c r="T35" s="34">
        <f>COUNTIF(Raw_data_by_queries!R3:R426,"B1")+COUNTIF(False_positives_not_in_gold_std!C3:C36,"B1")</f>
        <v>4</v>
      </c>
      <c r="U35" t="s">
        <v>645</v>
      </c>
      <c r="V35" s="38">
        <f>R35/T35</f>
        <v>0.75</v>
      </c>
      <c r="X35" s="51"/>
      <c r="Y35" s="52" t="s">
        <v>292</v>
      </c>
      <c r="Z35" s="47">
        <f>COUNTIFS(Raw_data_by_queries!R3:R426,"B1",Raw_data_by_queries!T3:T426,"&lt;&gt;",Raw_data_by_docs!F3:F426,"&lt;&gt;release")</f>
        <v>2</v>
      </c>
      <c r="AA35" s="46" t="s">
        <v>633</v>
      </c>
      <c r="AB35" s="47">
        <f>COUNTIF(Raw_data_by_queries!R3:R426,"B1")+COUNTIF(False_positives_not_in_gold_std!C3:C36,"B1")</f>
        <v>4</v>
      </c>
      <c r="AC35" s="46" t="s">
        <v>645</v>
      </c>
      <c r="AD35" s="54">
        <f>Z35/AB35</f>
        <v>0.5</v>
      </c>
      <c r="AE35" s="46"/>
      <c r="AF35" s="46"/>
      <c r="AG35" s="46"/>
      <c r="AH35" s="46"/>
    </row>
    <row r="36" spans="1:34" x14ac:dyDescent="0.25">
      <c r="A36" s="18" t="s">
        <v>77</v>
      </c>
      <c r="B36" s="34">
        <f>COUNTIFS(Raw_data_by_queries!R3:R426,"B2",Raw_data_by_queries!T3:T426,"&lt;&gt;")</f>
        <v>4</v>
      </c>
      <c r="C36" t="s">
        <v>633</v>
      </c>
      <c r="D36" s="34">
        <f>COUNTIF(Raw_data_by_queries!R3:R426,"B2")+COUNTIF(False_positives_not_in_gold_std!C3:C36,"B2")+COUNTIF(False_positives_not_in_gold_std!C39:C57,"B2")</f>
        <v>11</v>
      </c>
      <c r="E36" t="s">
        <v>645</v>
      </c>
      <c r="F36" s="38">
        <f t="shared" ref="F36:F41" si="1">B36/D36</f>
        <v>0.36363636363636365</v>
      </c>
      <c r="H36" s="42"/>
      <c r="I36" s="18" t="s">
        <v>77</v>
      </c>
      <c r="J36" s="34">
        <f>COUNTIFS(Raw_data_by_queries!R3:R426,"B2",Raw_data_by_queries!T3:T426,"&lt;&gt;")</f>
        <v>4</v>
      </c>
      <c r="K36" t="s">
        <v>633</v>
      </c>
      <c r="L36" s="34">
        <f>COUNTIF(Raw_data_by_queries!R3:R426,"B2")+COUNTIF(False_positives_not_in_gold_std!C3:C36,"B2")</f>
        <v>8</v>
      </c>
      <c r="M36" t="s">
        <v>645</v>
      </c>
      <c r="N36" s="38">
        <f t="shared" ref="N36:N41" si="2">J36/L36</f>
        <v>0.5</v>
      </c>
      <c r="P36" s="42"/>
      <c r="Q36" s="18" t="s">
        <v>77</v>
      </c>
      <c r="R36" s="34">
        <f>COUNTIFS(Raw_data_by_queries!R3:R426,"B2",Raw_data_by_queries!T3:T426,"&lt;&gt;")+COUNTIFS(False_positives_not_in_gold_std!H3:H36,"release",False_positives_not_in_gold_std!C3:C36,"B2")</f>
        <v>4</v>
      </c>
      <c r="S36" t="s">
        <v>633</v>
      </c>
      <c r="T36" s="34">
        <f>COUNTIF(Raw_data_by_queries!R3:R426,"B2")+COUNTIF(False_positives_not_in_gold_std!C3:C36,"B2")</f>
        <v>8</v>
      </c>
      <c r="U36" t="s">
        <v>645</v>
      </c>
      <c r="V36" s="38">
        <f t="shared" ref="V36:V41" si="3">R36/T36</f>
        <v>0.5</v>
      </c>
      <c r="X36" s="51"/>
      <c r="Y36" s="52" t="s">
        <v>77</v>
      </c>
      <c r="Z36" s="47">
        <f>COUNTIFS(Raw_data_by_queries!R3:R426,"B2",Raw_data_by_queries!T3:T426,"&lt;&gt;",Raw_data_by_docs!F3:F426,"&lt;&gt;release")</f>
        <v>2</v>
      </c>
      <c r="AA36" s="46" t="s">
        <v>633</v>
      </c>
      <c r="AB36" s="47">
        <f>COUNTIF(Raw_data_by_queries!R3:R426,"B2")+COUNTIF(False_positives_not_in_gold_std!C3:C36,"B2")</f>
        <v>8</v>
      </c>
      <c r="AC36" s="46" t="s">
        <v>645</v>
      </c>
      <c r="AD36" s="54">
        <f t="shared" ref="AD36:AD41" si="4">Z36/AB36</f>
        <v>0.25</v>
      </c>
      <c r="AE36" s="46"/>
      <c r="AF36" s="46"/>
      <c r="AG36" s="46"/>
      <c r="AH36" s="46"/>
    </row>
    <row r="37" spans="1:34" x14ac:dyDescent="0.25">
      <c r="A37" s="18" t="s">
        <v>5</v>
      </c>
      <c r="B37" s="34">
        <f>COUNTIFS(Raw_data_by_queries!R3:R426,"C",Raw_data_by_queries!T3:T426,"&lt;&gt;")</f>
        <v>19</v>
      </c>
      <c r="C37" t="s">
        <v>633</v>
      </c>
      <c r="D37" s="34">
        <f>COUNTIF(Raw_data_by_queries!R3:R426,"C")+COUNTIF(False_positives_not_in_gold_std!C3:C36,"C")+COUNTIF(False_positives_not_in_gold_std!C39:C57,"C")</f>
        <v>29</v>
      </c>
      <c r="E37" t="s">
        <v>645</v>
      </c>
      <c r="F37" s="38">
        <f t="shared" si="1"/>
        <v>0.65517241379310343</v>
      </c>
      <c r="H37" s="42"/>
      <c r="I37" s="18" t="s">
        <v>5</v>
      </c>
      <c r="J37" s="34">
        <f>COUNTIFS(Raw_data_by_queries!R3:R426,"C",Raw_data_by_queries!T3:T426,"&lt;&gt;")</f>
        <v>19</v>
      </c>
      <c r="K37" t="s">
        <v>633</v>
      </c>
      <c r="L37" s="34">
        <f>COUNTIF(Raw_data_by_queries!R3:R426,"C")+COUNTIF(False_positives_not_in_gold_std!C3:C36,"C")</f>
        <v>29</v>
      </c>
      <c r="M37" t="s">
        <v>645</v>
      </c>
      <c r="N37" s="38">
        <f t="shared" si="2"/>
        <v>0.65517241379310343</v>
      </c>
      <c r="P37" s="42"/>
      <c r="Q37" s="18" t="s">
        <v>5</v>
      </c>
      <c r="R37" s="34">
        <f>COUNTIFS(Raw_data_by_queries!R3:R426,"C",Raw_data_by_queries!T3:T426,"&lt;&gt;")+COUNTIFS(False_positives_not_in_gold_std!H3:H36,"release",False_positives_not_in_gold_std!C3:C36,"C")</f>
        <v>19</v>
      </c>
      <c r="S37" t="s">
        <v>633</v>
      </c>
      <c r="T37" s="34">
        <f>COUNTIF(Raw_data_by_queries!R3:R426,"C")+COUNTIF(False_positives_not_in_gold_std!C3:C36,"C")</f>
        <v>29</v>
      </c>
      <c r="U37" t="s">
        <v>645</v>
      </c>
      <c r="V37" s="38">
        <f t="shared" si="3"/>
        <v>0.65517241379310343</v>
      </c>
      <c r="X37" s="51"/>
      <c r="Y37" s="52" t="s">
        <v>5</v>
      </c>
      <c r="Z37" s="47">
        <f>COUNTIFS(Raw_data_by_queries!R3:R426,"C",Raw_data_by_queries!T3:T426,"&lt;&gt;",Raw_data_by_docs!F3:F426,"&lt;&gt;release")</f>
        <v>16</v>
      </c>
      <c r="AA37" s="46" t="s">
        <v>633</v>
      </c>
      <c r="AB37" s="47">
        <f>COUNTIF(Raw_data_by_queries!R3:R426,"C")+COUNTIF(False_positives_not_in_gold_std!C3:C36,"C")</f>
        <v>29</v>
      </c>
      <c r="AC37" s="46" t="s">
        <v>645</v>
      </c>
      <c r="AD37" s="54">
        <f t="shared" si="4"/>
        <v>0.55172413793103448</v>
      </c>
      <c r="AE37" s="46"/>
      <c r="AF37" s="46"/>
      <c r="AG37" s="46"/>
      <c r="AH37" s="46"/>
    </row>
    <row r="38" spans="1:34" x14ac:dyDescent="0.25">
      <c r="A38" s="18" t="s">
        <v>132</v>
      </c>
      <c r="B38" s="34">
        <f>COUNTIFS(Raw_data_by_queries!R3:R426,"D1",Raw_data_by_queries!T3:T426,"&lt;&gt;")</f>
        <v>7</v>
      </c>
      <c r="C38" t="s">
        <v>633</v>
      </c>
      <c r="D38" s="34">
        <f>COUNTIF(Raw_data_by_queries!R3:R426,"D1")+COUNTIF(False_positives_not_in_gold_std!C3:C36,"D1")+COUNTIF(False_positives_not_in_gold_std!C39:C57,"D1")</f>
        <v>39</v>
      </c>
      <c r="E38" t="s">
        <v>645</v>
      </c>
      <c r="F38" s="38">
        <f t="shared" si="1"/>
        <v>0.17948717948717949</v>
      </c>
      <c r="H38" s="42"/>
      <c r="I38" s="18" t="s">
        <v>132</v>
      </c>
      <c r="J38" s="34">
        <f>COUNTIFS(Raw_data_by_queries!R3:R426,"D1",Raw_data_by_queries!T3:T426,"&lt;&gt;")</f>
        <v>7</v>
      </c>
      <c r="K38" t="s">
        <v>633</v>
      </c>
      <c r="L38" s="34">
        <f>COUNTIF(Raw_data_by_queries!R3:R426,"D1")+COUNTIF(False_positives_not_in_gold_std!C3:C36,"D1")</f>
        <v>32</v>
      </c>
      <c r="M38" t="s">
        <v>645</v>
      </c>
      <c r="N38" s="38">
        <f t="shared" si="2"/>
        <v>0.21875</v>
      </c>
      <c r="P38" s="42"/>
      <c r="Q38" s="18" t="s">
        <v>132</v>
      </c>
      <c r="R38" s="34">
        <f>COUNTIFS(Raw_data_by_queries!R3:R426,"D1",Raw_data_by_queries!T3:T426,"&lt;&gt;")+COUNTIFS(False_positives_not_in_gold_std!H3:H36,"release",False_positives_not_in_gold_std!C3:C36,"D1")</f>
        <v>7</v>
      </c>
      <c r="S38" t="s">
        <v>633</v>
      </c>
      <c r="T38" s="34">
        <f>COUNTIF(Raw_data_by_queries!R3:R426,"D1")+COUNTIF(False_positives_not_in_gold_std!C3:C36,"D1")</f>
        <v>32</v>
      </c>
      <c r="U38" t="s">
        <v>645</v>
      </c>
      <c r="V38" s="38">
        <f t="shared" si="3"/>
        <v>0.21875</v>
      </c>
      <c r="X38" s="51"/>
      <c r="Y38" s="52" t="s">
        <v>132</v>
      </c>
      <c r="Z38" s="47">
        <f>COUNTIFS(Raw_data_by_queries!R3:R426,"D1",Raw_data_by_queries!T3:T426,"&lt;&gt;",Raw_data_by_docs!F3:F426,"&lt;&gt;release")</f>
        <v>6</v>
      </c>
      <c r="AA38" s="46" t="s">
        <v>633</v>
      </c>
      <c r="AB38" s="47">
        <f>COUNTIF(Raw_data_by_queries!R3:R426,"D1")+COUNTIF(False_positives_not_in_gold_std!C3:C36,"D1")</f>
        <v>32</v>
      </c>
      <c r="AC38" s="46" t="s">
        <v>645</v>
      </c>
      <c r="AD38" s="54">
        <f t="shared" si="4"/>
        <v>0.1875</v>
      </c>
      <c r="AE38" s="46"/>
      <c r="AF38" s="46"/>
      <c r="AG38" s="46"/>
      <c r="AH38" s="46"/>
    </row>
    <row r="39" spans="1:34" x14ac:dyDescent="0.25">
      <c r="A39" s="18" t="s">
        <v>16</v>
      </c>
      <c r="B39" s="34">
        <f>COUNTIFS(Raw_data_by_queries!R3:R426,"D2",Raw_data_by_queries!T3:T426,"&lt;&gt;")</f>
        <v>3</v>
      </c>
      <c r="C39" t="s">
        <v>633</v>
      </c>
      <c r="D39" s="34">
        <f>COUNTIF(Raw_data_by_queries!R3:R426,"D2")+COUNTIF(False_positives_not_in_gold_std!C3:C36,"D2")+COUNTIF(False_positives_not_in_gold_std!C39:C57,"D2")</f>
        <v>32</v>
      </c>
      <c r="E39" t="s">
        <v>645</v>
      </c>
      <c r="F39" s="38">
        <f t="shared" si="1"/>
        <v>9.375E-2</v>
      </c>
      <c r="H39" s="42"/>
      <c r="I39" s="18" t="s">
        <v>16</v>
      </c>
      <c r="J39" s="34">
        <f>COUNTIFS(Raw_data_by_queries!R3:R426,"D2",Raw_data_by_queries!T3:T426,"&lt;&gt;")</f>
        <v>3</v>
      </c>
      <c r="K39" t="s">
        <v>633</v>
      </c>
      <c r="L39" s="34">
        <f>COUNTIF(Raw_data_by_queries!R3:R426,"D2")+COUNTIF(False_positives_not_in_gold_std!C3:C36,"D2")</f>
        <v>29</v>
      </c>
      <c r="M39" t="s">
        <v>645</v>
      </c>
      <c r="N39" s="38">
        <f t="shared" si="2"/>
        <v>0.10344827586206896</v>
      </c>
      <c r="P39" s="42"/>
      <c r="Q39" s="18" t="s">
        <v>16</v>
      </c>
      <c r="R39" s="34">
        <f>COUNTIFS(Raw_data_by_queries!R3:R426,"D2",Raw_data_by_queries!T3:T426,"&lt;&gt;")+COUNTIFS(False_positives_not_in_gold_std!H3:H36,"release",False_positives_not_in_gold_std!C3:C36,"D2")</f>
        <v>16</v>
      </c>
      <c r="S39" t="s">
        <v>633</v>
      </c>
      <c r="T39" s="34">
        <f>COUNTIF(Raw_data_by_queries!R3:R426,"D2")+COUNTIF(False_positives_not_in_gold_std!C3:C36,"D2")</f>
        <v>29</v>
      </c>
      <c r="U39" t="s">
        <v>645</v>
      </c>
      <c r="V39" s="38">
        <f t="shared" si="3"/>
        <v>0.55172413793103448</v>
      </c>
      <c r="X39" s="51"/>
      <c r="Y39" s="52" t="s">
        <v>16</v>
      </c>
      <c r="Z39" s="47">
        <f>COUNTIFS(Raw_data_by_queries!R3:R426,"D2",Raw_data_by_queries!T3:T426,"&lt;&gt;",Raw_data_by_docs!F3:F426,"&lt;&gt;release")</f>
        <v>3</v>
      </c>
      <c r="AA39" s="46" t="s">
        <v>633</v>
      </c>
      <c r="AB39" s="47">
        <f>COUNTIF(Raw_data_by_queries!R3:R426,"D2")+COUNTIF(False_positives_not_in_gold_std!C3:C36,"D2")</f>
        <v>29</v>
      </c>
      <c r="AC39" s="46" t="s">
        <v>645</v>
      </c>
      <c r="AD39" s="54">
        <f t="shared" si="4"/>
        <v>0.10344827586206896</v>
      </c>
      <c r="AE39" s="46"/>
      <c r="AF39" s="46"/>
      <c r="AG39" s="46"/>
      <c r="AH39" s="46"/>
    </row>
    <row r="40" spans="1:34" x14ac:dyDescent="0.25">
      <c r="A40" s="18" t="s">
        <v>328</v>
      </c>
      <c r="B40" s="34">
        <f>COUNTIFS(Raw_data_by_queries!R3:R426,"E1",Raw_data_by_queries!T3:T426,"&lt;&gt;")</f>
        <v>0</v>
      </c>
      <c r="C40" t="s">
        <v>633</v>
      </c>
      <c r="D40" s="34">
        <f>COUNTIF(Raw_data_by_queries!R3:R426,"E1")+COUNTIF(False_positives_not_in_gold_std!C3:C36,"E1")+COUNTIF(False_positives_not_in_gold_std!C39:C57,"E1")</f>
        <v>1</v>
      </c>
      <c r="E40" t="s">
        <v>645</v>
      </c>
      <c r="F40" s="38">
        <f t="shared" si="1"/>
        <v>0</v>
      </c>
      <c r="H40" s="42"/>
      <c r="I40" s="18" t="s">
        <v>328</v>
      </c>
      <c r="J40" s="34">
        <f>COUNTIFS(Raw_data_by_queries!R3:R426,"E1",Raw_data_by_queries!T3:T426,"&lt;&gt;")</f>
        <v>0</v>
      </c>
      <c r="K40" t="s">
        <v>633</v>
      </c>
      <c r="L40" s="34">
        <f>COUNTIF(Raw_data_by_queries!R3:R426,"E1")+COUNTIF(False_positives_not_in_gold_std!C3:C36,"E1")</f>
        <v>1</v>
      </c>
      <c r="M40" t="s">
        <v>645</v>
      </c>
      <c r="N40" s="38">
        <f t="shared" si="2"/>
        <v>0</v>
      </c>
      <c r="P40" s="42"/>
      <c r="Q40" s="18" t="s">
        <v>328</v>
      </c>
      <c r="R40" s="34">
        <f>COUNTIFS(Raw_data_by_queries!R3:R426,"E1",Raw_data_by_queries!T3:T426,"&lt;&gt;")+COUNTIFS(False_positives_not_in_gold_std!H3:H36,"release",False_positives_not_in_gold_std!C3:C36,"E1")</f>
        <v>1</v>
      </c>
      <c r="S40" t="s">
        <v>633</v>
      </c>
      <c r="T40" s="34">
        <f>COUNTIF(Raw_data_by_queries!R3:R426,"E1")+COUNTIF(False_positives_not_in_gold_std!C3:C36,"E1")</f>
        <v>1</v>
      </c>
      <c r="U40" t="s">
        <v>645</v>
      </c>
      <c r="V40" s="38">
        <f t="shared" si="3"/>
        <v>1</v>
      </c>
      <c r="X40" s="51"/>
      <c r="Y40" s="52" t="s">
        <v>328</v>
      </c>
      <c r="Z40" s="47">
        <f>COUNTIFS(Raw_data_by_queries!R3:R426,"E1",Raw_data_by_queries!T3:T426,"&lt;&gt;",Raw_data_by_docs!F3:F426,"&lt;&gt;release")</f>
        <v>0</v>
      </c>
      <c r="AA40" s="46" t="s">
        <v>633</v>
      </c>
      <c r="AB40" s="47">
        <f>COUNTIF(Raw_data_by_queries!R3:R426,"E1")+COUNTIF(False_positives_not_in_gold_std!C3:C36,"E1")</f>
        <v>1</v>
      </c>
      <c r="AC40" s="46" t="s">
        <v>645</v>
      </c>
      <c r="AD40" s="54">
        <f t="shared" si="4"/>
        <v>0</v>
      </c>
      <c r="AE40" s="46"/>
      <c r="AF40" s="46"/>
      <c r="AG40" s="46"/>
      <c r="AH40" s="46"/>
    </row>
    <row r="41" spans="1:34" x14ac:dyDescent="0.25">
      <c r="A41" s="18" t="s">
        <v>11</v>
      </c>
      <c r="B41" s="34">
        <f>COUNTIFS(Raw_data_by_queries!R3:R426,"E2",Raw_data_by_queries!T3:T426,"&lt;&gt;")</f>
        <v>27</v>
      </c>
      <c r="C41" t="s">
        <v>633</v>
      </c>
      <c r="D41" s="34">
        <f>COUNTIF(Raw_data_by_queries!R3:R426,"E2")+COUNTIF(False_positives_not_in_gold_std!C3:C36,"E2")+COUNTIF(False_positives_not_in_gold_std!C39:C57,"E2")</f>
        <v>94</v>
      </c>
      <c r="E41" t="s">
        <v>645</v>
      </c>
      <c r="F41" s="38">
        <f t="shared" si="1"/>
        <v>0.28723404255319152</v>
      </c>
      <c r="H41" s="42"/>
      <c r="I41" s="18" t="s">
        <v>11</v>
      </c>
      <c r="J41" s="34">
        <f>COUNTIFS(Raw_data_by_queries!R3:R426,"E2",Raw_data_by_queries!T3:T426,"&lt;&gt;")</f>
        <v>27</v>
      </c>
      <c r="K41" t="s">
        <v>633</v>
      </c>
      <c r="L41" s="34">
        <f>COUNTIF(Raw_data_by_queries!R3:R426,"E2")+COUNTIF(False_positives_not_in_gold_std!C3:C36,"E2")</f>
        <v>89</v>
      </c>
      <c r="M41" t="s">
        <v>645</v>
      </c>
      <c r="N41" s="38">
        <f t="shared" si="2"/>
        <v>0.30337078651685395</v>
      </c>
      <c r="P41" s="42"/>
      <c r="Q41" s="18" t="s">
        <v>11</v>
      </c>
      <c r="R41" s="34">
        <f>COUNTIFS(Raw_data_by_queries!R3:R426,"E2",Raw_data_by_queries!T3:T426,"&lt;&gt;")+COUNTIFS(False_positives_not_in_gold_std!H3:H36,"release",False_positives_not_in_gold_std!C3:C36,"E2")</f>
        <v>33</v>
      </c>
      <c r="S41" t="s">
        <v>633</v>
      </c>
      <c r="T41" s="34">
        <f>COUNTIF(Raw_data_by_queries!R3:R426,"E2")+COUNTIF(False_positives_not_in_gold_std!C3:C36,"E2")</f>
        <v>89</v>
      </c>
      <c r="U41" t="s">
        <v>645</v>
      </c>
      <c r="V41" s="38">
        <f t="shared" si="3"/>
        <v>0.3707865168539326</v>
      </c>
      <c r="X41" s="51"/>
      <c r="Y41" s="52" t="s">
        <v>11</v>
      </c>
      <c r="Z41" s="47">
        <f>COUNTIFS(Raw_data_by_queries!R3:R426,"E2",Raw_data_by_queries!T3:T426,"&lt;&gt;",Raw_data_by_docs!F3:F426,"&lt;&gt;release")</f>
        <v>23</v>
      </c>
      <c r="AA41" s="46" t="s">
        <v>633</v>
      </c>
      <c r="AB41" s="47">
        <f>COUNTIF(Raw_data_by_queries!R3:R426,"E2")+COUNTIF(False_positives_not_in_gold_std!C3:C36,"E2")</f>
        <v>89</v>
      </c>
      <c r="AC41" s="46" t="s">
        <v>645</v>
      </c>
      <c r="AD41" s="54">
        <f t="shared" si="4"/>
        <v>0.25842696629213485</v>
      </c>
      <c r="AE41" s="46"/>
      <c r="AF41" s="46"/>
      <c r="AG41" s="46"/>
      <c r="AH41" s="46"/>
    </row>
    <row r="42" spans="1:34" x14ac:dyDescent="0.25">
      <c r="A42" s="18"/>
      <c r="P42" s="43"/>
    </row>
    <row r="43" spans="1:34" x14ac:dyDescent="0.25">
      <c r="B43" s="23"/>
      <c r="C43" s="23"/>
      <c r="D43" s="23"/>
      <c r="E43" s="23"/>
      <c r="F43" s="48"/>
    </row>
    <row r="45" spans="1:34" x14ac:dyDescent="0.25">
      <c r="A45" s="44" t="s">
        <v>640</v>
      </c>
    </row>
    <row r="46" spans="1:34" x14ac:dyDescent="0.25">
      <c r="A46" s="44" t="s">
        <v>641</v>
      </c>
      <c r="B46" s="35"/>
      <c r="C46" s="35"/>
      <c r="D46" s="34">
        <f>COUNTIFS(Raw_data_by_queries!S3:S426,"&lt;&gt;",Raw_data_by_queries!T3:T426,"&lt;&gt;")</f>
        <v>4</v>
      </c>
      <c r="E46" t="s">
        <v>633</v>
      </c>
      <c r="F46" s="34">
        <f>COUNTIF(Raw_data_by_queries!T3:T426,"&lt;&gt;")</f>
        <v>63</v>
      </c>
      <c r="G46" t="s">
        <v>645</v>
      </c>
      <c r="H46" s="34">
        <f>D46/F46</f>
        <v>6.3492063492063489E-2</v>
      </c>
    </row>
    <row r="47" spans="1:34" x14ac:dyDescent="0.25">
      <c r="A47" s="44" t="s">
        <v>643</v>
      </c>
      <c r="B47" s="35"/>
      <c r="C47" s="35"/>
    </row>
    <row r="48" spans="1:34" x14ac:dyDescent="0.25">
      <c r="A48" s="44"/>
    </row>
    <row r="49" spans="1:8" x14ac:dyDescent="0.25">
      <c r="A49" s="44" t="s">
        <v>642</v>
      </c>
      <c r="B49" s="35"/>
      <c r="C49" s="35"/>
      <c r="D49" s="34">
        <f>COUNTIFS(Raw_data_by_queries!S3:S426,"&lt;&gt;",Raw_data_by_queries!R3:R426,"&lt;&gt;")</f>
        <v>12</v>
      </c>
      <c r="E49" t="s">
        <v>633</v>
      </c>
      <c r="F49" s="34">
        <f>COUNTIF(Raw_data_by_queries!R3:R426,"&lt;&gt;")</f>
        <v>159</v>
      </c>
      <c r="G49" t="s">
        <v>645</v>
      </c>
      <c r="H49" s="34">
        <f>D49/F49</f>
        <v>7.5471698113207544E-2</v>
      </c>
    </row>
    <row r="50" spans="1:8" x14ac:dyDescent="0.25">
      <c r="A50" s="44" t="s">
        <v>644</v>
      </c>
      <c r="B50" s="35"/>
      <c r="C50" s="35"/>
    </row>
    <row r="53" spans="1:8" x14ac:dyDescent="0.25">
      <c r="A53" t="s">
        <v>765</v>
      </c>
    </row>
    <row r="54" spans="1:8" x14ac:dyDescent="0.25">
      <c r="B54" s="34">
        <f>SUM(Raw_data_by_queries!J3:J426)</f>
        <v>223</v>
      </c>
      <c r="C54" t="s">
        <v>633</v>
      </c>
      <c r="D54" s="34">
        <f>ROWS(Raw_data_by_queries!D3:D426)</f>
        <v>424</v>
      </c>
      <c r="E54" t="s">
        <v>645</v>
      </c>
      <c r="F54" s="34">
        <f>B54/D54</f>
        <v>0.52594339622641506</v>
      </c>
      <c r="H54" s="45"/>
    </row>
    <row r="57" spans="1:8" x14ac:dyDescent="0.25">
      <c r="A57" s="46" t="s">
        <v>766</v>
      </c>
      <c r="B57" s="46"/>
      <c r="C57" s="46"/>
      <c r="D57" s="46"/>
      <c r="E57" s="46"/>
      <c r="F57" s="46"/>
    </row>
    <row r="58" spans="1:8" x14ac:dyDescent="0.25">
      <c r="A58" s="46"/>
      <c r="B58" s="47">
        <f>SUM(Raw_data_by_queries!P3:P426)</f>
        <v>39</v>
      </c>
      <c r="C58" s="46" t="s">
        <v>633</v>
      </c>
      <c r="D58" s="47">
        <f>ROWS(Raw_data_by_queries!D3:D426)</f>
        <v>424</v>
      </c>
      <c r="E58" s="46" t="s">
        <v>645</v>
      </c>
      <c r="F58" s="47">
        <f>B58/D58</f>
        <v>9.1981132075471692E-2</v>
      </c>
      <c r="G58" s="23"/>
      <c r="H58" s="23"/>
    </row>
    <row r="60" spans="1:8" x14ac:dyDescent="0.25">
      <c r="A60" t="s">
        <v>778</v>
      </c>
    </row>
    <row r="61" spans="1:8" x14ac:dyDescent="0.25">
      <c r="B61" s="34">
        <f>SUM(Raw_data_by_queries!P3:P426)+SUM(False_positives_not_in_gold_std!L3:L57)</f>
        <v>44</v>
      </c>
      <c r="C61" t="s">
        <v>633</v>
      </c>
      <c r="D61" s="34">
        <f>ROWS(Raw_data_by_queries!D3:D426)+ROWS(False_positives_not_in_gold_std!E3:E36)+ROWS(False_positives_not_in_gold_std!E39:E57)</f>
        <v>477</v>
      </c>
      <c r="E61" t="s">
        <v>645</v>
      </c>
      <c r="F61" s="34">
        <f>B61/D61</f>
        <v>9.2243186582809222E-2</v>
      </c>
    </row>
    <row r="63" spans="1:8" x14ac:dyDescent="0.25">
      <c r="A63" t="s">
        <v>767</v>
      </c>
    </row>
    <row r="64" spans="1:8" x14ac:dyDescent="0.25">
      <c r="B64" s="34">
        <f>COUNTIFS(Raw_data_by_queries!K3:K426,"&lt;&gt;",Raw_data_by_queries!P3:P426,"&lt;&gt;",Raw_data_by_queries!T3:T426,"&lt;&gt;")</f>
        <v>8</v>
      </c>
      <c r="C64" t="s">
        <v>768</v>
      </c>
      <c r="D64" s="34">
        <f>COUNTIFS(Raw_data_by_queries!K3:K426,"&lt;&gt;",Raw_data_by_queries!T3:T426,"&lt;&gt;")</f>
        <v>60</v>
      </c>
      <c r="E64" s="41" t="s">
        <v>770</v>
      </c>
    </row>
    <row r="65" spans="2:5" x14ac:dyDescent="0.25">
      <c r="B65" t="s">
        <v>769</v>
      </c>
      <c r="C65" s="34">
        <f>B64/D64</f>
        <v>0.13333333333333333</v>
      </c>
      <c r="E65" s="45"/>
    </row>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A4" sqref="A4"/>
    </sheetView>
  </sheetViews>
  <sheetFormatPr baseColWidth="10" defaultRowHeight="15" x14ac:dyDescent="0.25"/>
  <cols>
    <col min="1" max="1" width="90.5703125" customWidth="1"/>
  </cols>
  <sheetData>
    <row r="1" spans="1:7" x14ac:dyDescent="0.25">
      <c r="A1" s="18" t="s">
        <v>817</v>
      </c>
    </row>
    <row r="2" spans="1:7" x14ac:dyDescent="0.25">
      <c r="A2" s="57" t="s">
        <v>626</v>
      </c>
      <c r="B2" t="s">
        <v>1</v>
      </c>
      <c r="C2" t="s">
        <v>2</v>
      </c>
      <c r="D2" t="s">
        <v>3</v>
      </c>
    </row>
    <row r="3" spans="1:7" x14ac:dyDescent="0.25">
      <c r="A3" t="s">
        <v>627</v>
      </c>
      <c r="B3" s="34">
        <f>COUNTIFS(Raw_data_by_queries!R3:R426,"&lt;&gt;",Raw_data_by_queries!U3:U426,"&lt;&gt;")</f>
        <v>154</v>
      </c>
      <c r="C3" s="34">
        <f>COUNTIFS(Raw_data_by_queries!R3:R426,"&lt;&gt;",Raw_data_by_queries!V3:V426,"&lt;&gt;")</f>
        <v>141</v>
      </c>
      <c r="D3" s="34">
        <f>COUNTIFS(Raw_data_by_queries!R3:R426,"&lt;&gt;",Raw_data_by_queries!W3:W426,"&lt;&gt;")</f>
        <v>109</v>
      </c>
    </row>
    <row r="4" spans="1:7" x14ac:dyDescent="0.25">
      <c r="A4" s="36" t="s">
        <v>890</v>
      </c>
      <c r="B4" s="98">
        <f>COUNTIF(Raw_data_by_queries!R3:R426,"&lt;&gt;")</f>
        <v>159</v>
      </c>
      <c r="C4" s="98"/>
      <c r="D4" s="98"/>
      <c r="E4" t="s">
        <v>637</v>
      </c>
    </row>
    <row r="6" spans="1:7" x14ac:dyDescent="0.25">
      <c r="A6" s="20" t="s">
        <v>628</v>
      </c>
      <c r="B6" s="34">
        <f>B3/B4</f>
        <v>0.96855345911949686</v>
      </c>
      <c r="C6" s="34">
        <f>C3/B4</f>
        <v>0.8867924528301887</v>
      </c>
      <c r="D6" s="34">
        <f>D3/B4</f>
        <v>0.68553459119496851</v>
      </c>
    </row>
    <row r="7" spans="1:7" x14ac:dyDescent="0.25">
      <c r="B7" s="23"/>
      <c r="C7" s="23"/>
      <c r="D7" s="23"/>
    </row>
    <row r="8" spans="1:7" x14ac:dyDescent="0.25">
      <c r="B8" t="s">
        <v>1</v>
      </c>
      <c r="C8" t="s">
        <v>2</v>
      </c>
      <c r="D8" t="s">
        <v>3</v>
      </c>
    </row>
    <row r="9" spans="1:7" x14ac:dyDescent="0.25">
      <c r="A9" t="s">
        <v>631</v>
      </c>
      <c r="B9" s="34">
        <f>COUNTIFS(Raw_data_by_queries!R3:R426,"&lt;&gt;",Raw_data_by_queries!U3:U426,"&lt;&gt;",Raw_data_by_queries!J3:J426,"")</f>
        <v>101</v>
      </c>
      <c r="C9" s="34">
        <f>COUNTIFS(Raw_data_by_queries!R3:R426,"&lt;&gt;",Raw_data_by_queries!V3:V426,"&lt;&gt;",Raw_data_by_queries!J3:J426,"")</f>
        <v>97</v>
      </c>
      <c r="D9" s="34">
        <f>COUNTIFS(Raw_data_by_queries!R3:R426,"&lt;&gt;",Raw_data_by_queries!W3:W426,"&lt;&gt;",Raw_data_by_queries!J3:J426,"")</f>
        <v>70</v>
      </c>
    </row>
    <row r="10" spans="1:7" ht="30" x14ac:dyDescent="0.25">
      <c r="A10" s="1" t="s">
        <v>630</v>
      </c>
      <c r="B10" s="98">
        <f>COUNTIFS(Raw_data_by_queries!R3:R426,"&lt;&gt;",Raw_data_by_queries!J3:J426,"")</f>
        <v>105</v>
      </c>
      <c r="C10" s="98"/>
      <c r="D10" s="98"/>
    </row>
    <row r="11" spans="1:7" x14ac:dyDescent="0.25">
      <c r="A11" t="s">
        <v>629</v>
      </c>
      <c r="B11">
        <f>B9/B10</f>
        <v>0.96190476190476193</v>
      </c>
      <c r="C11">
        <f>C9/B10</f>
        <v>0.92380952380952386</v>
      </c>
      <c r="D11">
        <f>D9/B10</f>
        <v>0.66666666666666663</v>
      </c>
    </row>
    <row r="14" spans="1:7" x14ac:dyDescent="0.25">
      <c r="A14" t="s">
        <v>632</v>
      </c>
      <c r="B14" s="34">
        <f>COUNTIFS(Raw_data_by_queries!R3:R426,"&lt;&gt;",Raw_data_by_queries!U3:U426,"&lt;&gt;",Raw_data_by_queries!V3:V426,"&lt;&gt;",Raw_data_by_queries!W3:W426,"&lt;&gt;")</f>
        <v>94</v>
      </c>
      <c r="C14" t="s">
        <v>633</v>
      </c>
      <c r="D14" s="37">
        <f>COUNTIF(Raw_data_by_queries!R3:R426,"&lt;&gt;")</f>
        <v>159</v>
      </c>
      <c r="E14" t="s">
        <v>634</v>
      </c>
      <c r="F14" s="34">
        <f>B14/D14</f>
        <v>0.5911949685534591</v>
      </c>
      <c r="G14" t="s">
        <v>635</v>
      </c>
    </row>
    <row r="44" spans="1:3" x14ac:dyDescent="0.25">
      <c r="A44" t="s">
        <v>639</v>
      </c>
    </row>
    <row r="46" spans="1:3" x14ac:dyDescent="0.25">
      <c r="A46" t="s">
        <v>636</v>
      </c>
    </row>
    <row r="47" spans="1:3" x14ac:dyDescent="0.25">
      <c r="A47" t="s">
        <v>638</v>
      </c>
      <c r="B47" s="34">
        <f>COUNTIF(Raw_data_by_queries!R3:R426,"&lt;&gt;")-(COUNTIFS(Raw_data_by_queries!U3:U426,1,Raw_data_by_queries!V3:V426,1,Raw_data_by_queries!W3:W426,1))</f>
        <v>65</v>
      </c>
      <c r="C47" t="s">
        <v>633</v>
      </c>
    </row>
  </sheetData>
  <mergeCells count="2">
    <mergeCell ref="B4:D4"/>
    <mergeCell ref="B10:D10"/>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7" sqref="B7"/>
    </sheetView>
  </sheetViews>
  <sheetFormatPr baseColWidth="10" defaultRowHeight="15" x14ac:dyDescent="0.25"/>
  <cols>
    <col min="1" max="1" width="27.5703125" customWidth="1"/>
  </cols>
  <sheetData>
    <row r="1" spans="1:4" x14ac:dyDescent="0.25">
      <c r="A1" s="18" t="s">
        <v>646</v>
      </c>
    </row>
    <row r="3" spans="1:4" x14ac:dyDescent="0.25">
      <c r="A3" t="s">
        <v>647</v>
      </c>
    </row>
    <row r="4" spans="1:4" x14ac:dyDescent="0.25">
      <c r="B4" t="s">
        <v>648</v>
      </c>
      <c r="C4" t="s">
        <v>649</v>
      </c>
      <c r="D4" t="s">
        <v>650</v>
      </c>
    </row>
    <row r="5" spans="1:4" x14ac:dyDescent="0.25">
      <c r="A5" t="s">
        <v>651</v>
      </c>
      <c r="B5" s="34">
        <f>COUNTIFS(Raw_data_by_queries!R3:R426,"&lt;&gt;",Raw_data_by_queries!X3:X426,"&lt;&gt;")</f>
        <v>153</v>
      </c>
      <c r="C5" s="34">
        <f>COUNTIFS(Raw_data_by_queries!R3:R426,"&lt;&gt;",Raw_data_by_queries!Y3:Y426,"&lt;&gt;")</f>
        <v>145</v>
      </c>
      <c r="D5" s="34">
        <f>COUNTIFS(Raw_data_by_queries!R3:R426,"&lt;&gt;",Raw_data_by_queries!Z3:Z426,"&lt;&gt;")</f>
        <v>140</v>
      </c>
    </row>
    <row r="6" spans="1:4" x14ac:dyDescent="0.25">
      <c r="A6" t="s">
        <v>652</v>
      </c>
      <c r="B6" s="98">
        <f>COUNTIF(Raw_data_by_queries!R3:R426,"&lt;&gt;")</f>
        <v>159</v>
      </c>
      <c r="C6" s="98"/>
      <c r="D6" s="98"/>
    </row>
    <row r="7" spans="1:4" x14ac:dyDescent="0.25">
      <c r="A7" t="s">
        <v>653</v>
      </c>
      <c r="B7" s="38">
        <f>B5/B6</f>
        <v>0.96226415094339623</v>
      </c>
      <c r="C7" s="38">
        <f>C5/B6</f>
        <v>0.91194968553459121</v>
      </c>
      <c r="D7" s="38">
        <f>D5/B6</f>
        <v>0.88050314465408808</v>
      </c>
    </row>
    <row r="9" spans="1:4" x14ac:dyDescent="0.25">
      <c r="A9" t="s">
        <v>654</v>
      </c>
    </row>
    <row r="10" spans="1:4" x14ac:dyDescent="0.25">
      <c r="A10" t="s">
        <v>655</v>
      </c>
      <c r="B10" s="34">
        <f>COUNTIF(Raw_data_by_queries!AB3:AB426,"&lt;&gt;")</f>
        <v>16</v>
      </c>
      <c r="C10" t="s">
        <v>657</v>
      </c>
    </row>
    <row r="11" spans="1:4" x14ac:dyDescent="0.25">
      <c r="A11" t="s">
        <v>656</v>
      </c>
      <c r="B11" s="34">
        <f>COUNTIF(Raw_data_by_queries!AC3:AC426,"&lt;&gt;")</f>
        <v>7</v>
      </c>
      <c r="C11" t="s">
        <v>657</v>
      </c>
    </row>
    <row r="12" spans="1:4" x14ac:dyDescent="0.25">
      <c r="A12" t="s">
        <v>658</v>
      </c>
      <c r="B12" s="34">
        <f>COUNTIF(Raw_data_by_queries!AD3:AD426,"&lt;&gt;")</f>
        <v>0</v>
      </c>
      <c r="C12" t="s">
        <v>657</v>
      </c>
    </row>
    <row r="13" spans="1:4" x14ac:dyDescent="0.25">
      <c r="A13" t="s">
        <v>659</v>
      </c>
      <c r="B13" s="34">
        <f>COUNTIF(Raw_data_by_queries!AE3:AE426,"&lt;&gt;")</f>
        <v>0</v>
      </c>
      <c r="C13" t="s">
        <v>657</v>
      </c>
    </row>
    <row r="14" spans="1:4" x14ac:dyDescent="0.25">
      <c r="A14" t="s">
        <v>660</v>
      </c>
      <c r="B14" s="34">
        <f>COUNTIF(Raw_data_by_queries!AF3:AF426,"&lt;&gt;")</f>
        <v>0</v>
      </c>
      <c r="C14" t="s">
        <v>657</v>
      </c>
    </row>
  </sheetData>
  <mergeCells count="1">
    <mergeCell ref="B6:D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Raw_data_by_queries</vt:lpstr>
      <vt:lpstr>Raw_data_by_docs</vt:lpstr>
      <vt:lpstr>ReVerb_all_results</vt:lpstr>
      <vt:lpstr>ReVerb_false_positives</vt:lpstr>
      <vt:lpstr>False_positives_not_in_gold_std</vt:lpstr>
      <vt:lpstr>General_stats</vt:lpstr>
      <vt:lpstr>Eval-Step1</vt:lpstr>
      <vt:lpstr>Eval-Step2</vt:lpstr>
      <vt:lpstr>Raw_data_by_queries!Drucktitel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Färber</dc:creator>
  <cp:lastModifiedBy>Michael Färber</cp:lastModifiedBy>
  <cp:lastPrinted>2015-01-19T18:44:58Z</cp:lastPrinted>
  <dcterms:created xsi:type="dcterms:W3CDTF">2014-04-14T18:20:15Z</dcterms:created>
  <dcterms:modified xsi:type="dcterms:W3CDTF">2015-01-19T18:45:36Z</dcterms:modified>
</cp:coreProperties>
</file>